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grainsrdc.sharepoint.com/sites/InvestmentOperations/Shared Documents/IMF Improvement Request/01 Under Review or Action/02 Feature Requests/IR-00074 Updated Budget Template V1.5/"/>
    </mc:Choice>
  </mc:AlternateContent>
  <xr:revisionPtr revIDLastSave="216" documentId="8_{E79F1201-E9FC-4F6E-9F33-87E52525AAED}" xr6:coauthVersionLast="47" xr6:coauthVersionMax="47" xr10:uidLastSave="{C7942A76-B822-4318-8A64-BD8E47EAC530}"/>
  <bookViews>
    <workbookView xWindow="-120" yWindow="-120" windowWidth="29040" windowHeight="15225" tabRatio="742" xr2:uid="{00000000-000D-0000-FFFF-FFFF00000000}"/>
  </bookViews>
  <sheets>
    <sheet name="Instructions" sheetId="29" r:id="rId1"/>
    <sheet name="1. Budget Summary" sheetId="3" r:id="rId2"/>
    <sheet name="Sheet3" sheetId="30" state="hidden" r:id="rId3"/>
    <sheet name="2. Salary Costs" sheetId="21" r:id="rId4"/>
    <sheet name="Sheet1" sheetId="28" state="hidden" r:id="rId5"/>
    <sheet name="3. Travel Costs" sheetId="7" r:id="rId6"/>
    <sheet name="4. Operating Costs" sheetId="19" r:id="rId7"/>
    <sheet name="5. Capital Costs" sheetId="20" r:id="rId8"/>
    <sheet name="6. Glossary" sheetId="26" r:id="rId9"/>
    <sheet name="List" sheetId="23" state="hidden" r:id="rId10"/>
  </sheets>
  <definedNames>
    <definedName name="EndDate">#REF!</definedName>
    <definedName name="GRDCfund">#REF!</definedName>
    <definedName name="Inkind" localSheetId="3">#REF!</definedName>
    <definedName name="Inkind" localSheetId="6">#REF!</definedName>
    <definedName name="Inkind" localSheetId="7">#REF!</definedName>
    <definedName name="Inkind">#REF!</definedName>
    <definedName name="_xlnm.Print_Area" localSheetId="1">'1. Budget Summary'!$A$3:$T$45</definedName>
    <definedName name="_xlnm.Print_Area" localSheetId="3">'2. Salary Costs'!$C$2:$N$114</definedName>
    <definedName name="_xlnm.Print_Area" localSheetId="5">'3. Travel Costs'!$B$2:$M$62</definedName>
    <definedName name="_xlnm.Print_Area" localSheetId="6">'4. Operating Costs'!$B$2:$M$41</definedName>
    <definedName name="_xlnm.Print_Area" localSheetId="7">'5. Capital Costs'!$C$2:$N$28</definedName>
    <definedName name="Start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 i="3" l="1"/>
  <c r="D12" i="21"/>
  <c r="D13" i="21"/>
  <c r="D14" i="21"/>
  <c r="D15" i="21" s="1"/>
  <c r="D16" i="21" s="1"/>
  <c r="D17" i="21" s="1"/>
  <c r="D18" i="21" s="1"/>
  <c r="D19" i="21" s="1"/>
  <c r="D20" i="21" s="1"/>
  <c r="M17" i="7"/>
  <c r="N17" i="20"/>
  <c r="M28" i="7"/>
  <c r="I10" i="21"/>
  <c r="J10" i="21"/>
  <c r="H10" i="21"/>
  <c r="I7" i="21"/>
  <c r="H7" i="21"/>
  <c r="BQ40" i="19"/>
  <c r="BP40" i="19"/>
  <c r="BR40" i="19" s="1"/>
  <c r="BR39" i="19"/>
  <c r="BQ39" i="19"/>
  <c r="BP39" i="19"/>
  <c r="BQ38" i="19"/>
  <c r="BP38" i="19"/>
  <c r="BR38" i="19" s="1"/>
  <c r="BR37" i="19"/>
  <c r="BQ37" i="19"/>
  <c r="BP37" i="19"/>
  <c r="BR36" i="19"/>
  <c r="BQ36" i="19"/>
  <c r="BP36" i="19"/>
  <c r="BR35" i="19"/>
  <c r="BQ35" i="19"/>
  <c r="BP35" i="19"/>
  <c r="BQ34" i="19"/>
  <c r="BP34" i="19"/>
  <c r="BR34" i="19" s="1"/>
  <c r="BQ33" i="19"/>
  <c r="BP33" i="19"/>
  <c r="BR33" i="19" s="1"/>
  <c r="BR32" i="19"/>
  <c r="BQ32" i="19"/>
  <c r="BP32" i="19"/>
  <c r="BQ31" i="19"/>
  <c r="BP31" i="19"/>
  <c r="BR31" i="19" s="1"/>
  <c r="BR30" i="19"/>
  <c r="BQ30" i="19"/>
  <c r="BP30" i="19"/>
  <c r="BQ29" i="19"/>
  <c r="BP29" i="19"/>
  <c r="BR29" i="19" s="1"/>
  <c r="BQ28" i="19"/>
  <c r="BP28" i="19"/>
  <c r="BR28" i="19" s="1"/>
  <c r="BQ27" i="19"/>
  <c r="BP27" i="19"/>
  <c r="BR27" i="19" s="1"/>
  <c r="BQ26" i="19"/>
  <c r="BP26" i="19"/>
  <c r="BR26" i="19" s="1"/>
  <c r="BQ25" i="19"/>
  <c r="BP25" i="19"/>
  <c r="BR25" i="19" s="1"/>
  <c r="BQ24" i="19"/>
  <c r="BP24" i="19"/>
  <c r="BR24" i="19" s="1"/>
  <c r="BR23" i="19"/>
  <c r="BQ23" i="19"/>
  <c r="BP23" i="19"/>
  <c r="BQ22" i="19"/>
  <c r="BP22" i="19"/>
  <c r="BR22" i="19" s="1"/>
  <c r="BR21" i="19"/>
  <c r="BQ21" i="19"/>
  <c r="BP21" i="19"/>
  <c r="BR20" i="19"/>
  <c r="BQ20" i="19"/>
  <c r="BP20" i="19"/>
  <c r="BR19" i="19"/>
  <c r="BQ19" i="19"/>
  <c r="BP19" i="19"/>
  <c r="BQ18" i="19"/>
  <c r="BP18" i="19"/>
  <c r="BR18" i="19" s="1"/>
  <c r="BQ17" i="19"/>
  <c r="BP17" i="19"/>
  <c r="BR17" i="19" s="1"/>
  <c r="BR16" i="19"/>
  <c r="BQ16" i="19"/>
  <c r="BP16" i="19"/>
  <c r="BQ15" i="19"/>
  <c r="BP15" i="19"/>
  <c r="BR15" i="19" s="1"/>
  <c r="BQ14" i="19"/>
  <c r="BP14" i="19"/>
  <c r="BR14" i="19" s="1"/>
  <c r="BQ13" i="19"/>
  <c r="BP13" i="19"/>
  <c r="BR13" i="19" s="1"/>
  <c r="BQ12" i="19"/>
  <c r="BP12" i="19"/>
  <c r="BR12" i="19" s="1"/>
  <c r="BQ11" i="19"/>
  <c r="BP11" i="19"/>
  <c r="BR11" i="19" s="1"/>
  <c r="BR10" i="19"/>
  <c r="BQ10" i="19"/>
  <c r="BP10" i="19"/>
  <c r="BS61" i="7"/>
  <c r="BR61" i="7"/>
  <c r="BT61" i="7" s="1"/>
  <c r="BT60" i="7"/>
  <c r="BS60" i="7"/>
  <c r="BR60" i="7"/>
  <c r="BS59" i="7"/>
  <c r="BR59" i="7"/>
  <c r="BT59" i="7" s="1"/>
  <c r="BT58" i="7"/>
  <c r="BS58" i="7"/>
  <c r="BR58" i="7"/>
  <c r="BT57" i="7"/>
  <c r="BS57" i="7"/>
  <c r="BR57" i="7"/>
  <c r="BT56" i="7"/>
  <c r="BS56" i="7"/>
  <c r="BR56" i="7"/>
  <c r="BS55" i="7"/>
  <c r="BR55" i="7"/>
  <c r="BT55" i="7" s="1"/>
  <c r="BS54" i="7"/>
  <c r="BR54" i="7"/>
  <c r="BT54" i="7" s="1"/>
  <c r="BT53" i="7"/>
  <c r="BS53" i="7"/>
  <c r="BR53" i="7"/>
  <c r="BS52" i="7"/>
  <c r="BR52" i="7"/>
  <c r="BT52" i="7" s="1"/>
  <c r="BT51" i="7"/>
  <c r="BS51" i="7"/>
  <c r="BR51" i="7"/>
  <c r="BS50" i="7"/>
  <c r="BR50" i="7"/>
  <c r="BT50" i="7" s="1"/>
  <c r="BT49" i="7"/>
  <c r="BS49" i="7"/>
  <c r="BR49" i="7"/>
  <c r="BS48" i="7"/>
  <c r="BR48" i="7"/>
  <c r="BT48" i="7" s="1"/>
  <c r="BS47" i="7"/>
  <c r="BR47" i="7"/>
  <c r="BT47" i="7" s="1"/>
  <c r="BT46" i="7"/>
  <c r="BS46" i="7"/>
  <c r="BR46" i="7"/>
  <c r="BS45" i="7"/>
  <c r="BR45" i="7"/>
  <c r="BT45" i="7" s="1"/>
  <c r="BT44" i="7"/>
  <c r="BS44" i="7"/>
  <c r="BR44" i="7"/>
  <c r="BS43" i="7"/>
  <c r="BR43" i="7"/>
  <c r="BT43" i="7" s="1"/>
  <c r="BT42" i="7"/>
  <c r="BS42" i="7"/>
  <c r="BR42" i="7"/>
  <c r="BT41" i="7"/>
  <c r="BS41" i="7"/>
  <c r="BR41" i="7"/>
  <c r="BT40" i="7"/>
  <c r="BS40" i="7"/>
  <c r="BR40" i="7"/>
  <c r="BS39" i="7"/>
  <c r="BR39" i="7"/>
  <c r="BT39" i="7" s="1"/>
  <c r="BS38" i="7"/>
  <c r="BR38" i="7"/>
  <c r="BT38" i="7" s="1"/>
  <c r="BT37" i="7"/>
  <c r="BS37" i="7"/>
  <c r="BR37" i="7"/>
  <c r="BS36" i="7"/>
  <c r="BR36" i="7"/>
  <c r="BT36" i="7" s="1"/>
  <c r="BT35" i="7"/>
  <c r="BS35" i="7"/>
  <c r="BR35" i="7"/>
  <c r="BS34" i="7"/>
  <c r="BR34" i="7"/>
  <c r="BT34" i="7" s="1"/>
  <c r="BT33" i="7"/>
  <c r="BS33" i="7"/>
  <c r="BR33" i="7"/>
  <c r="BS32" i="7"/>
  <c r="BR32" i="7"/>
  <c r="BT32" i="7" s="1"/>
  <c r="BS31" i="7"/>
  <c r="BR31" i="7"/>
  <c r="BT31" i="7" s="1"/>
  <c r="BT30" i="7"/>
  <c r="BS30" i="7"/>
  <c r="BR30" i="7"/>
  <c r="BS29" i="7"/>
  <c r="BR29" i="7"/>
  <c r="BT29" i="7" s="1"/>
  <c r="BS28" i="7"/>
  <c r="BR28" i="7"/>
  <c r="BS27" i="7"/>
  <c r="BR27" i="7"/>
  <c r="BT27" i="7" s="1"/>
  <c r="BT26" i="7"/>
  <c r="BS26" i="7"/>
  <c r="BR26" i="7"/>
  <c r="BT25" i="7"/>
  <c r="BS25" i="7"/>
  <c r="BR25" i="7"/>
  <c r="BT24" i="7"/>
  <c r="BS24" i="7"/>
  <c r="BR24" i="7"/>
  <c r="BS23" i="7"/>
  <c r="BR23" i="7"/>
  <c r="BT23" i="7" s="1"/>
  <c r="BS22" i="7"/>
  <c r="BR22" i="7"/>
  <c r="BT22" i="7" s="1"/>
  <c r="BT21" i="7"/>
  <c r="BS21" i="7"/>
  <c r="BR21" i="7"/>
  <c r="BS20" i="7"/>
  <c r="BR20" i="7"/>
  <c r="BT20" i="7" s="1"/>
  <c r="BT19" i="7"/>
  <c r="BS19" i="7"/>
  <c r="BR19" i="7"/>
  <c r="BS18" i="7"/>
  <c r="BR18" i="7"/>
  <c r="BT18" i="7" s="1"/>
  <c r="BT17" i="7"/>
  <c r="BS17" i="7"/>
  <c r="BR17" i="7"/>
  <c r="BS16" i="7"/>
  <c r="BR16" i="7"/>
  <c r="BT16" i="7" s="1"/>
  <c r="BS15" i="7"/>
  <c r="BR15" i="7"/>
  <c r="BT15" i="7" s="1"/>
  <c r="BT14" i="7"/>
  <c r="BS14" i="7"/>
  <c r="BR14" i="7"/>
  <c r="BS13" i="7"/>
  <c r="BR13" i="7"/>
  <c r="BT13" i="7" s="1"/>
  <c r="BT12" i="7"/>
  <c r="BS12" i="7"/>
  <c r="BR12" i="7"/>
  <c r="BS11" i="7"/>
  <c r="BR11" i="7"/>
  <c r="BT11" i="7" s="1"/>
  <c r="BT10" i="7"/>
  <c r="BS10" i="7"/>
  <c r="BR10" i="7"/>
  <c r="BQ113" i="21"/>
  <c r="BP113" i="21"/>
  <c r="BR113" i="21" s="1"/>
  <c r="BQ112" i="21"/>
  <c r="BP112" i="21"/>
  <c r="BR112" i="21" s="1"/>
  <c r="BQ111" i="21"/>
  <c r="BP111" i="21"/>
  <c r="BR111" i="21" s="1"/>
  <c r="BR110" i="21"/>
  <c r="BQ110" i="21"/>
  <c r="BP110" i="21"/>
  <c r="BQ109" i="21"/>
  <c r="BP109" i="21"/>
  <c r="BR109" i="21" s="1"/>
  <c r="BQ108" i="21"/>
  <c r="BP108" i="21"/>
  <c r="BR108" i="21" s="1"/>
  <c r="BQ107" i="21"/>
  <c r="BP107" i="21"/>
  <c r="BR107" i="21" s="1"/>
  <c r="BQ106" i="21"/>
  <c r="BP106" i="21"/>
  <c r="BR106" i="21" s="1"/>
  <c r="BR105" i="21"/>
  <c r="BQ105" i="21"/>
  <c r="BP105" i="21"/>
  <c r="BQ104" i="21"/>
  <c r="BP104" i="21"/>
  <c r="BR104" i="21" s="1"/>
  <c r="BQ103" i="21"/>
  <c r="BP103" i="21"/>
  <c r="BR103" i="21" s="1"/>
  <c r="BR102" i="21"/>
  <c r="BQ102" i="21"/>
  <c r="BP102" i="21"/>
  <c r="BR101" i="21"/>
  <c r="BQ101" i="21"/>
  <c r="BP101" i="21"/>
  <c r="BQ100" i="21"/>
  <c r="BP100" i="21"/>
  <c r="BR100" i="21" s="1"/>
  <c r="BQ99" i="21"/>
  <c r="BP99" i="21"/>
  <c r="BR99" i="21" s="1"/>
  <c r="BQ98" i="21"/>
  <c r="BP98" i="21"/>
  <c r="BR98" i="21" s="1"/>
  <c r="BQ97" i="21"/>
  <c r="BP97" i="21"/>
  <c r="BR97" i="21" s="1"/>
  <c r="BQ96" i="21"/>
  <c r="BP96" i="21"/>
  <c r="BR96" i="21" s="1"/>
  <c r="BQ95" i="21"/>
  <c r="BP95" i="21"/>
  <c r="BR95" i="21" s="1"/>
  <c r="BR94" i="21"/>
  <c r="BQ94" i="21"/>
  <c r="BP94" i="21"/>
  <c r="BQ93" i="21"/>
  <c r="BP93" i="21"/>
  <c r="BR93" i="21" s="1"/>
  <c r="BQ92" i="21"/>
  <c r="BP92" i="21"/>
  <c r="BR92" i="21" s="1"/>
  <c r="BQ91" i="21"/>
  <c r="BP91" i="21"/>
  <c r="BR91" i="21" s="1"/>
  <c r="BQ90" i="21"/>
  <c r="BP90" i="21"/>
  <c r="BR90" i="21" s="1"/>
  <c r="BR89" i="21"/>
  <c r="BQ89" i="21"/>
  <c r="BP89" i="21"/>
  <c r="BR88" i="21"/>
  <c r="BQ88" i="21"/>
  <c r="BP88" i="21"/>
  <c r="BQ87" i="21"/>
  <c r="BP87" i="21"/>
  <c r="BR87" i="21" s="1"/>
  <c r="BR86" i="21"/>
  <c r="BQ86" i="21"/>
  <c r="BP86" i="21"/>
  <c r="BQ85" i="21"/>
  <c r="BP85" i="21"/>
  <c r="BR85" i="21" s="1"/>
  <c r="BQ84" i="21"/>
  <c r="BP84" i="21"/>
  <c r="BR84" i="21" s="1"/>
  <c r="BQ83" i="21"/>
  <c r="BP83" i="21"/>
  <c r="BR83" i="21" s="1"/>
  <c r="BQ82" i="21"/>
  <c r="BP82" i="21"/>
  <c r="BR82" i="21" s="1"/>
  <c r="BQ81" i="21"/>
  <c r="BP81" i="21"/>
  <c r="BR81" i="21" s="1"/>
  <c r="BQ80" i="21"/>
  <c r="BP80" i="21"/>
  <c r="BR80" i="21" s="1"/>
  <c r="BQ79" i="21"/>
  <c r="BP79" i="21"/>
  <c r="BR79" i="21" s="1"/>
  <c r="BQ78" i="21"/>
  <c r="BP78" i="21"/>
  <c r="BR78" i="21" s="1"/>
  <c r="BQ77" i="21"/>
  <c r="BP77" i="21"/>
  <c r="BR77" i="21" s="1"/>
  <c r="BQ76" i="21"/>
  <c r="BP76" i="21"/>
  <c r="BR76" i="21" s="1"/>
  <c r="BQ75" i="21"/>
  <c r="BP75" i="21"/>
  <c r="BR75" i="21" s="1"/>
  <c r="BQ74" i="21"/>
  <c r="BP74" i="21"/>
  <c r="BR74" i="21" s="1"/>
  <c r="BQ73" i="21"/>
  <c r="BP73" i="21"/>
  <c r="BR73" i="21" s="1"/>
  <c r="BQ72" i="21"/>
  <c r="BP72" i="21"/>
  <c r="BR72" i="21" s="1"/>
  <c r="BQ71" i="21"/>
  <c r="BP71" i="21"/>
  <c r="BR71" i="21" s="1"/>
  <c r="BQ70" i="21"/>
  <c r="BP70" i="21"/>
  <c r="BR70" i="21" s="1"/>
  <c r="BQ69" i="21"/>
  <c r="BP69" i="21"/>
  <c r="BR69" i="21" s="1"/>
  <c r="BQ68" i="21"/>
  <c r="BP68" i="21"/>
  <c r="BR68" i="21" s="1"/>
  <c r="BQ67" i="21"/>
  <c r="BP67" i="21"/>
  <c r="BR67" i="21" s="1"/>
  <c r="BQ66" i="21"/>
  <c r="BP66" i="21"/>
  <c r="BR66" i="21" s="1"/>
  <c r="BQ65" i="21"/>
  <c r="BP65" i="21"/>
  <c r="BR65" i="21" s="1"/>
  <c r="BQ64" i="21"/>
  <c r="BP64" i="21"/>
  <c r="BR64" i="21" s="1"/>
  <c r="BQ63" i="21"/>
  <c r="BP63" i="21"/>
  <c r="BR63" i="21" s="1"/>
  <c r="BQ62" i="21"/>
  <c r="BP62" i="21"/>
  <c r="BR62" i="21" s="1"/>
  <c r="BQ61" i="21"/>
  <c r="BP61" i="21"/>
  <c r="BR61" i="21" s="1"/>
  <c r="BQ60" i="21"/>
  <c r="BP60" i="21"/>
  <c r="BR60" i="21" s="1"/>
  <c r="BQ59" i="21"/>
  <c r="BP59" i="21"/>
  <c r="BR59" i="21" s="1"/>
  <c r="BQ58" i="21"/>
  <c r="BP58" i="21"/>
  <c r="BR58" i="21" s="1"/>
  <c r="BQ57" i="21"/>
  <c r="BP57" i="21"/>
  <c r="BR57" i="21" s="1"/>
  <c r="BQ56" i="21"/>
  <c r="BP56" i="21"/>
  <c r="BR56" i="21" s="1"/>
  <c r="BQ55" i="21"/>
  <c r="BP55" i="21"/>
  <c r="BR55" i="21" s="1"/>
  <c r="BR54" i="21"/>
  <c r="BQ54" i="21"/>
  <c r="BP54" i="21"/>
  <c r="BQ53" i="21"/>
  <c r="BP53" i="21"/>
  <c r="BR53" i="21" s="1"/>
  <c r="BQ52" i="21"/>
  <c r="BP52" i="21"/>
  <c r="BR52" i="21" s="1"/>
  <c r="BQ51" i="21"/>
  <c r="BP51" i="21"/>
  <c r="BR51" i="21" s="1"/>
  <c r="BQ50" i="21"/>
  <c r="BP50" i="21"/>
  <c r="BR50" i="21" s="1"/>
  <c r="BQ49" i="21"/>
  <c r="BP49" i="21"/>
  <c r="BR49" i="21" s="1"/>
  <c r="BR48" i="21"/>
  <c r="BQ48" i="21"/>
  <c r="BP48" i="21"/>
  <c r="BQ47" i="21"/>
  <c r="BP47" i="21"/>
  <c r="BR47" i="21" s="1"/>
  <c r="BR46" i="21"/>
  <c r="BQ46" i="21"/>
  <c r="BP46" i="21"/>
  <c r="BQ45" i="21"/>
  <c r="BP45" i="21"/>
  <c r="BR45" i="21" s="1"/>
  <c r="BQ44" i="21"/>
  <c r="BP44" i="21"/>
  <c r="BR44" i="21" s="1"/>
  <c r="BQ43" i="21"/>
  <c r="BP43" i="21"/>
  <c r="BR43" i="21" s="1"/>
  <c r="BQ42" i="21"/>
  <c r="BP42" i="21"/>
  <c r="BR42" i="21" s="1"/>
  <c r="BR41" i="21"/>
  <c r="BQ41" i="21"/>
  <c r="BP41" i="21"/>
  <c r="BR40" i="21"/>
  <c r="BQ40" i="21"/>
  <c r="BP40" i="21"/>
  <c r="BQ39" i="21"/>
  <c r="BP39" i="21"/>
  <c r="BR39" i="21" s="1"/>
  <c r="BR38" i="21"/>
  <c r="BQ38" i="21"/>
  <c r="BP38" i="21"/>
  <c r="BQ37" i="21"/>
  <c r="BP37" i="21"/>
  <c r="BR37" i="21" s="1"/>
  <c r="BQ36" i="21"/>
  <c r="BP36" i="21"/>
  <c r="BR36" i="21" s="1"/>
  <c r="BQ35" i="21"/>
  <c r="BP35" i="21"/>
  <c r="BR35" i="21" s="1"/>
  <c r="BQ34" i="21"/>
  <c r="BP34" i="21"/>
  <c r="BR34" i="21" s="1"/>
  <c r="BQ33" i="21"/>
  <c r="BP33" i="21"/>
  <c r="BR33" i="21" s="1"/>
  <c r="BR32" i="21"/>
  <c r="BQ32" i="21"/>
  <c r="BP32" i="21"/>
  <c r="BQ31" i="21"/>
  <c r="BP31" i="21"/>
  <c r="BR31" i="21" s="1"/>
  <c r="BR30" i="21"/>
  <c r="BQ30" i="21"/>
  <c r="BP30" i="21"/>
  <c r="BQ29" i="21"/>
  <c r="BP29" i="21"/>
  <c r="BR29" i="21" s="1"/>
  <c r="BQ28" i="21"/>
  <c r="BP28" i="21"/>
  <c r="BR28" i="21" s="1"/>
  <c r="BQ27" i="21"/>
  <c r="BP27" i="21"/>
  <c r="BR27" i="21" s="1"/>
  <c r="BQ26" i="21"/>
  <c r="BP26" i="21"/>
  <c r="BR26" i="21" s="1"/>
  <c r="BR25" i="21"/>
  <c r="BQ25" i="21"/>
  <c r="BP25" i="21"/>
  <c r="BR24" i="21"/>
  <c r="BQ24" i="21"/>
  <c r="BP24" i="21"/>
  <c r="BQ23" i="21"/>
  <c r="BP23" i="21"/>
  <c r="BR23" i="21" s="1"/>
  <c r="BR22" i="21"/>
  <c r="BQ22" i="21"/>
  <c r="BP22" i="21"/>
  <c r="BQ21" i="21"/>
  <c r="BP21" i="21"/>
  <c r="BR21" i="21" s="1"/>
  <c r="BQ20" i="21"/>
  <c r="BP20" i="21"/>
  <c r="BR20" i="21" s="1"/>
  <c r="BQ19" i="21"/>
  <c r="BP19" i="21"/>
  <c r="BR19" i="21" s="1"/>
  <c r="BQ18" i="21"/>
  <c r="BP18" i="21"/>
  <c r="BR18" i="21" s="1"/>
  <c r="BQ17" i="21"/>
  <c r="BP17" i="21"/>
  <c r="BR17" i="21" s="1"/>
  <c r="BR16" i="21"/>
  <c r="BQ16" i="21"/>
  <c r="BP16" i="21"/>
  <c r="BQ15" i="21"/>
  <c r="BP15" i="21"/>
  <c r="BR15" i="21" s="1"/>
  <c r="BR14" i="21"/>
  <c r="BQ14" i="21"/>
  <c r="BP14" i="21"/>
  <c r="BQ13" i="21"/>
  <c r="BP13" i="21"/>
  <c r="BR13" i="21" s="1"/>
  <c r="BQ12" i="21"/>
  <c r="BP12" i="21"/>
  <c r="BR12" i="21" s="1"/>
  <c r="BQ11" i="21"/>
  <c r="BP11" i="21"/>
  <c r="BR11" i="21" s="1"/>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C31" i="7"/>
  <c r="C32" i="7"/>
  <c r="C33" i="7"/>
  <c r="C34" i="7"/>
  <c r="C35" i="7"/>
  <c r="C36" i="7"/>
  <c r="C37" i="7" s="1"/>
  <c r="C38" i="7" s="1"/>
  <c r="C39" i="7" s="1"/>
  <c r="C40" i="7" s="1"/>
  <c r="C41" i="7" s="1"/>
  <c r="C42" i="7" s="1"/>
  <c r="C43" i="7" s="1"/>
  <c r="C44" i="7" s="1"/>
  <c r="C45" i="7" s="1"/>
  <c r="C46" i="7" s="1"/>
  <c r="C47" i="7" s="1"/>
  <c r="C48" i="7" s="1"/>
  <c r="C49" i="7" s="1"/>
  <c r="C50" i="7" s="1"/>
  <c r="C51" i="7" s="1"/>
  <c r="C52" i="7" s="1"/>
  <c r="C53" i="7" s="1"/>
  <c r="C54" i="7" s="1"/>
  <c r="C55" i="7" s="1"/>
  <c r="C56" i="7" s="1"/>
  <c r="C57" i="7" s="1"/>
  <c r="C58" i="7" s="1"/>
  <c r="C59" i="7" s="1"/>
  <c r="C60" i="7" s="1"/>
  <c r="C61" i="7" s="1"/>
  <c r="M14" i="7"/>
  <c r="M15" i="7"/>
  <c r="M16" i="7"/>
  <c r="M18" i="7"/>
  <c r="M19" i="7"/>
  <c r="M20" i="7"/>
  <c r="M21" i="7"/>
  <c r="M22" i="7"/>
  <c r="M23" i="7"/>
  <c r="M24" i="7"/>
  <c r="M25" i="7"/>
  <c r="M26" i="7"/>
  <c r="M27" i="7"/>
  <c r="M29" i="7"/>
  <c r="M30" i="7"/>
  <c r="C11" i="7"/>
  <c r="C12" i="7" s="1"/>
  <c r="C13" i="7" s="1"/>
  <c r="C14" i="7" s="1"/>
  <c r="C15" i="7" s="1"/>
  <c r="C16" i="7" s="1"/>
  <c r="C17" i="7" s="1"/>
  <c r="C18" i="7" s="1"/>
  <c r="C19" i="7" s="1"/>
  <c r="C20" i="7" s="1"/>
  <c r="C21" i="7" s="1"/>
  <c r="C22" i="7" s="1"/>
  <c r="C23" i="7" s="1"/>
  <c r="C24" i="7" s="1"/>
  <c r="C25" i="7" s="1"/>
  <c r="C26" i="7" s="1"/>
  <c r="C27" i="7" s="1"/>
  <c r="C28" i="7" s="1"/>
  <c r="C29" i="7" s="1"/>
  <c r="C30" i="7" s="1"/>
  <c r="M15" i="19"/>
  <c r="M16" i="19"/>
  <c r="M17" i="19"/>
  <c r="M18" i="19"/>
  <c r="M19" i="19"/>
  <c r="M20" i="19"/>
  <c r="M21" i="19"/>
  <c r="M22" i="19"/>
  <c r="M23" i="19"/>
  <c r="M24" i="19"/>
  <c r="M25" i="19"/>
  <c r="M26" i="19"/>
  <c r="M27" i="19"/>
  <c r="M28" i="19"/>
  <c r="M29" i="19"/>
  <c r="M30" i="19"/>
  <c r="M31" i="19"/>
  <c r="M32" i="19"/>
  <c r="M33" i="19"/>
  <c r="M34" i="19"/>
  <c r="M35" i="19"/>
  <c r="M36" i="19"/>
  <c r="M37" i="19"/>
  <c r="M38" i="19"/>
  <c r="M39" i="19"/>
  <c r="M40" i="19"/>
  <c r="C16" i="19"/>
  <c r="C17" i="19" s="1"/>
  <c r="C18" i="19" s="1"/>
  <c r="C19" i="19" s="1"/>
  <c r="C20" i="19" s="1"/>
  <c r="C21" i="19" s="1"/>
  <c r="C22" i="19" s="1"/>
  <c r="C23" i="19" s="1"/>
  <c r="C24" i="19" s="1"/>
  <c r="C25" i="19" s="1"/>
  <c r="C26" i="19" s="1"/>
  <c r="C27" i="19" s="1"/>
  <c r="C28" i="19" s="1"/>
  <c r="C29" i="19" s="1"/>
  <c r="C30" i="19" s="1"/>
  <c r="C31" i="19" s="1"/>
  <c r="C32" i="19" s="1"/>
  <c r="C33" i="19" s="1"/>
  <c r="C34" i="19" s="1"/>
  <c r="C35" i="19" s="1"/>
  <c r="C36" i="19" s="1"/>
  <c r="C37" i="19" s="1"/>
  <c r="C38" i="19" s="1"/>
  <c r="C39" i="19" s="1"/>
  <c r="C40" i="19" s="1"/>
  <c r="C15" i="19"/>
  <c r="BT28" i="7" l="1"/>
  <c r="N54" i="21"/>
  <c r="N55" i="21"/>
  <c r="N56" i="21"/>
  <c r="N57" i="21"/>
  <c r="N58" i="21"/>
  <c r="N59" i="21"/>
  <c r="N60" i="21"/>
  <c r="N61" i="21"/>
  <c r="N62" i="21"/>
  <c r="N63" i="21"/>
  <c r="N64" i="21"/>
  <c r="N65" i="21"/>
  <c r="N66" i="21"/>
  <c r="N67" i="21"/>
  <c r="N68" i="21"/>
  <c r="N69" i="21"/>
  <c r="N70" i="21"/>
  <c r="N71" i="21"/>
  <c r="N72" i="21"/>
  <c r="N73" i="21"/>
  <c r="N74" i="21"/>
  <c r="N75" i="21"/>
  <c r="N76" i="21"/>
  <c r="N77" i="21"/>
  <c r="N78" i="21"/>
  <c r="N79" i="21"/>
  <c r="N80" i="21"/>
  <c r="N81" i="21"/>
  <c r="N82" i="21"/>
  <c r="N83" i="21"/>
  <c r="N84" i="21"/>
  <c r="N85" i="21"/>
  <c r="N86" i="21"/>
  <c r="N87" i="21"/>
  <c r="N88" i="21"/>
  <c r="N89" i="21"/>
  <c r="N90" i="21"/>
  <c r="N91" i="21"/>
  <c r="N92" i="21"/>
  <c r="N93" i="21"/>
  <c r="N94" i="21"/>
  <c r="N95" i="21"/>
  <c r="N96" i="21"/>
  <c r="N97" i="21"/>
  <c r="N98" i="21"/>
  <c r="N99" i="21"/>
  <c r="N100" i="21"/>
  <c r="N101" i="21"/>
  <c r="N102" i="21"/>
  <c r="N103" i="21"/>
  <c r="N104" i="21"/>
  <c r="N105" i="21"/>
  <c r="N106" i="21"/>
  <c r="N107" i="21"/>
  <c r="N108" i="21"/>
  <c r="N109" i="21"/>
  <c r="N110" i="21"/>
  <c r="N111" i="21"/>
  <c r="N112" i="21"/>
  <c r="N113" i="21"/>
  <c r="D21" i="21"/>
  <c r="D22" i="21" s="1"/>
  <c r="D23" i="21" s="1"/>
  <c r="D24" i="21" s="1"/>
  <c r="D25" i="21" s="1"/>
  <c r="D26" i="21" s="1"/>
  <c r="D27" i="21" s="1"/>
  <c r="D28" i="21" s="1"/>
  <c r="D29" i="21" s="1"/>
  <c r="D30" i="21" s="1"/>
  <c r="D31" i="21" s="1"/>
  <c r="D32" i="21" s="1"/>
  <c r="D33" i="21" s="1"/>
  <c r="D34" i="21" s="1"/>
  <c r="D35" i="21" s="1"/>
  <c r="D36" i="21" s="1"/>
  <c r="D37" i="21" s="1"/>
  <c r="D38" i="21" s="1"/>
  <c r="D39" i="21" s="1"/>
  <c r="D40" i="21" s="1"/>
  <c r="D41" i="21" s="1"/>
  <c r="D42" i="21" s="1"/>
  <c r="D43" i="21" s="1"/>
  <c r="D44" i="21" s="1"/>
  <c r="D45" i="21" s="1"/>
  <c r="D46" i="21" s="1"/>
  <c r="D47" i="21" s="1"/>
  <c r="D48" i="21" s="1"/>
  <c r="D49" i="21" s="1"/>
  <c r="D50" i="21" s="1"/>
  <c r="D51" i="21" s="1"/>
  <c r="D52" i="21" s="1"/>
  <c r="D53" i="21" s="1"/>
  <c r="D54" i="21" s="1"/>
  <c r="D55" i="21" s="1"/>
  <c r="D56" i="21" s="1"/>
  <c r="D57" i="21" s="1"/>
  <c r="D58" i="21" s="1"/>
  <c r="D59" i="21" s="1"/>
  <c r="D60" i="21" s="1"/>
  <c r="D61" i="21" s="1"/>
  <c r="D62" i="21" s="1"/>
  <c r="D63" i="21" s="1"/>
  <c r="D64" i="21" s="1"/>
  <c r="D65" i="21" s="1"/>
  <c r="D66" i="21" s="1"/>
  <c r="D67" i="21" s="1"/>
  <c r="D68" i="21" s="1"/>
  <c r="D69" i="21" s="1"/>
  <c r="D70" i="21" s="1"/>
  <c r="D71" i="21" s="1"/>
  <c r="D72" i="21" s="1"/>
  <c r="D73" i="21" s="1"/>
  <c r="D74" i="21" s="1"/>
  <c r="D75" i="21" s="1"/>
  <c r="D76" i="21" s="1"/>
  <c r="D77" i="21" s="1"/>
  <c r="D78" i="21" s="1"/>
  <c r="D79" i="21" s="1"/>
  <c r="D80" i="21" s="1"/>
  <c r="D81" i="21" s="1"/>
  <c r="D82" i="21" s="1"/>
  <c r="D83" i="21" s="1"/>
  <c r="D84" i="21" s="1"/>
  <c r="D85" i="21" s="1"/>
  <c r="D86" i="21" s="1"/>
  <c r="D87" i="21" s="1"/>
  <c r="D88" i="21" s="1"/>
  <c r="D89" i="21" s="1"/>
  <c r="D90" i="21" s="1"/>
  <c r="D91" i="21" s="1"/>
  <c r="D92" i="21" s="1"/>
  <c r="D93" i="21" s="1"/>
  <c r="D94" i="21" s="1"/>
  <c r="D95" i="21" s="1"/>
  <c r="D96" i="21" s="1"/>
  <c r="D97" i="21" s="1"/>
  <c r="D98" i="21" s="1"/>
  <c r="D99" i="21" s="1"/>
  <c r="D100" i="21" s="1"/>
  <c r="D101" i="21" s="1"/>
  <c r="D102" i="21" s="1"/>
  <c r="D103" i="21" s="1"/>
  <c r="D104" i="21" s="1"/>
  <c r="D105" i="21" s="1"/>
  <c r="D106" i="21" s="1"/>
  <c r="D107" i="21" s="1"/>
  <c r="D108" i="21" s="1"/>
  <c r="D109" i="21" s="1"/>
  <c r="D110" i="21" s="1"/>
  <c r="D111" i="21" s="1"/>
  <c r="D112" i="21" s="1"/>
  <c r="D113" i="21" s="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N45" i="21"/>
  <c r="I115" i="21" l="1" a="1"/>
  <c r="I115" i="21" s="1"/>
  <c r="J115" i="21" a="1"/>
  <c r="J115" i="21" s="1"/>
  <c r="J116" i="21" s="1"/>
  <c r="K115" i="21" a="1"/>
  <c r="K115" i="21" s="1"/>
  <c r="L115" i="21" a="1"/>
  <c r="L115" i="21" s="1"/>
  <c r="L116" i="21" s="1"/>
  <c r="M115" i="21" a="1"/>
  <c r="M115" i="21" s="1"/>
  <c r="I117" i="21" a="1"/>
  <c r="I117" i="21" s="1"/>
  <c r="J117" i="21" a="1"/>
  <c r="J117" i="21" s="1"/>
  <c r="K117" i="21" a="1"/>
  <c r="K117" i="21" s="1"/>
  <c r="L117" i="21" a="1"/>
  <c r="L117" i="21" s="1"/>
  <c r="M117" i="21" a="1"/>
  <c r="M117" i="21" s="1"/>
  <c r="I118" i="21" a="1"/>
  <c r="I118" i="21" s="1"/>
  <c r="J118" i="21" a="1"/>
  <c r="J118" i="21" s="1"/>
  <c r="K118" i="21" a="1"/>
  <c r="K118" i="21" s="1"/>
  <c r="L118" i="21" a="1"/>
  <c r="L118" i="21" s="1"/>
  <c r="M118" i="21" a="1"/>
  <c r="M118" i="21" s="1"/>
  <c r="I119" i="21" a="1"/>
  <c r="I119" i="21" s="1"/>
  <c r="J119" i="21" a="1"/>
  <c r="J119" i="21" s="1"/>
  <c r="K119" i="21" a="1"/>
  <c r="K119" i="21" s="1"/>
  <c r="L119" i="21" a="1"/>
  <c r="L119" i="21" s="1"/>
  <c r="M119" i="21" a="1"/>
  <c r="M119" i="21" s="1"/>
  <c r="I120" i="21" a="1"/>
  <c r="I120" i="21" s="1"/>
  <c r="J120" i="21" a="1"/>
  <c r="J120" i="21" s="1"/>
  <c r="K120" i="21" a="1"/>
  <c r="K120" i="21" s="1"/>
  <c r="L120" i="21" a="1"/>
  <c r="L120" i="21" s="1"/>
  <c r="M120" i="21" a="1"/>
  <c r="M120" i="21" s="1"/>
  <c r="I121" i="21" a="1"/>
  <c r="I121" i="21" s="1"/>
  <c r="J121" i="21" a="1"/>
  <c r="J121" i="21" s="1"/>
  <c r="K121" i="21" a="1"/>
  <c r="K121" i="21" s="1"/>
  <c r="L121" i="21" a="1"/>
  <c r="L121" i="21" s="1"/>
  <c r="M121" i="21" a="1"/>
  <c r="M121" i="21" s="1"/>
  <c r="I122" i="21" a="1"/>
  <c r="I122" i="21" s="1"/>
  <c r="J122" i="21" a="1"/>
  <c r="J122" i="21" s="1"/>
  <c r="K122" i="21" a="1"/>
  <c r="K122" i="21" s="1"/>
  <c r="L122" i="21" a="1"/>
  <c r="L122" i="21" s="1"/>
  <c r="M122" i="21" a="1"/>
  <c r="M122" i="21" s="1"/>
  <c r="H122" i="21" a="1"/>
  <c r="H122" i="21" s="1"/>
  <c r="H121" i="21" a="1"/>
  <c r="H121" i="21" s="1"/>
  <c r="H120" i="21" a="1"/>
  <c r="H120" i="21" s="1"/>
  <c r="H119" i="21" a="1"/>
  <c r="H119" i="21" s="1"/>
  <c r="H118" i="21" a="1"/>
  <c r="H118" i="21" s="1"/>
  <c r="H117" i="21" a="1"/>
  <c r="H117" i="21" s="1"/>
  <c r="H115" i="21" a="1"/>
  <c r="H115" i="21" s="1"/>
  <c r="M116" i="21" l="1"/>
  <c r="M123" i="21" s="1"/>
  <c r="K116" i="21"/>
  <c r="K123" i="21" s="1"/>
  <c r="J123" i="21"/>
  <c r="I116" i="21"/>
  <c r="I123" i="21" s="1"/>
  <c r="L123" i="21"/>
  <c r="M76" i="28"/>
  <c r="M73" i="28"/>
  <c r="L76" i="28"/>
  <c r="L73" i="28"/>
  <c r="Q60" i="28"/>
  <c r="M49" i="28"/>
  <c r="L49" i="28"/>
  <c r="M46" i="28"/>
  <c r="L46" i="28"/>
  <c r="M34" i="28"/>
  <c r="L34" i="28"/>
  <c r="M22" i="28"/>
  <c r="L22" i="28"/>
  <c r="M10" i="28"/>
  <c r="L10" i="28"/>
  <c r="M60" i="28"/>
  <c r="M58" i="28"/>
  <c r="M56" i="28"/>
  <c r="M54" i="28"/>
  <c r="L53" i="28"/>
  <c r="L54" i="28"/>
  <c r="L55" i="28"/>
  <c r="L56" i="28"/>
  <c r="L57" i="28"/>
  <c r="L58" i="28"/>
  <c r="L52" i="28"/>
  <c r="L63" i="28"/>
  <c r="L62" i="28"/>
  <c r="L59" i="28"/>
  <c r="L51" i="28"/>
  <c r="L65" i="28"/>
  <c r="E63" i="28"/>
  <c r="F63" i="28"/>
  <c r="G63" i="28"/>
  <c r="H63" i="28"/>
  <c r="I63" i="28"/>
  <c r="J63" i="28"/>
  <c r="D63" i="28"/>
  <c r="E62" i="28"/>
  <c r="F62" i="28"/>
  <c r="G62" i="28"/>
  <c r="H62" i="28"/>
  <c r="I62" i="28"/>
  <c r="J62" i="28"/>
  <c r="D62" i="28"/>
  <c r="D52" i="28"/>
  <c r="E52" i="28"/>
  <c r="F52" i="28"/>
  <c r="G52" i="28"/>
  <c r="H52" i="28"/>
  <c r="I52" i="28"/>
  <c r="J52" i="28"/>
  <c r="D53" i="28"/>
  <c r="E53" i="28"/>
  <c r="F53" i="28"/>
  <c r="G53" i="28"/>
  <c r="H53" i="28"/>
  <c r="I53" i="28"/>
  <c r="J53" i="28"/>
  <c r="D54" i="28"/>
  <c r="E54" i="28"/>
  <c r="F54" i="28"/>
  <c r="G54" i="28"/>
  <c r="H54" i="28"/>
  <c r="I54" i="28"/>
  <c r="J54" i="28"/>
  <c r="D55" i="28"/>
  <c r="E55" i="28"/>
  <c r="F55" i="28"/>
  <c r="G55" i="28"/>
  <c r="H55" i="28"/>
  <c r="I55" i="28"/>
  <c r="J55" i="28"/>
  <c r="D56" i="28"/>
  <c r="E56" i="28"/>
  <c r="F56" i="28"/>
  <c r="G56" i="28"/>
  <c r="H56" i="28"/>
  <c r="I56" i="28"/>
  <c r="J56" i="28"/>
  <c r="D57" i="28"/>
  <c r="E57" i="28"/>
  <c r="F57" i="28"/>
  <c r="G57" i="28"/>
  <c r="H57" i="28"/>
  <c r="I57" i="28"/>
  <c r="J57" i="28"/>
  <c r="D58" i="28"/>
  <c r="E58" i="28"/>
  <c r="F58" i="28"/>
  <c r="G58" i="28"/>
  <c r="H58" i="28"/>
  <c r="I58" i="28"/>
  <c r="J58" i="28"/>
  <c r="D59" i="28"/>
  <c r="E59" i="28"/>
  <c r="F59" i="28"/>
  <c r="G59" i="28"/>
  <c r="H59" i="28"/>
  <c r="I59" i="28"/>
  <c r="J59" i="28"/>
  <c r="E51" i="28"/>
  <c r="F51" i="28"/>
  <c r="G51" i="28"/>
  <c r="H51" i="28"/>
  <c r="I51" i="28"/>
  <c r="J51" i="28"/>
  <c r="D51" i="28"/>
  <c r="BS52" i="20"/>
  <c r="BR52" i="20"/>
  <c r="BT52" i="20" s="1"/>
  <c r="BS51" i="20"/>
  <c r="BR51" i="20"/>
  <c r="BT51" i="20" s="1"/>
  <c r="BS50" i="20"/>
  <c r="BR50" i="20"/>
  <c r="BT50" i="20" s="1"/>
  <c r="BT49" i="20"/>
  <c r="BS49" i="20"/>
  <c r="BR49" i="20"/>
  <c r="BT48" i="20"/>
  <c r="BS48" i="20"/>
  <c r="BR48" i="20"/>
  <c r="BS47" i="20"/>
  <c r="BR47" i="20"/>
  <c r="BT47" i="20" s="1"/>
  <c r="BS46" i="20"/>
  <c r="BR46" i="20"/>
  <c r="BT46" i="20" s="1"/>
  <c r="BS45" i="20"/>
  <c r="BR45" i="20"/>
  <c r="BT45" i="20" s="1"/>
  <c r="BS44" i="20"/>
  <c r="BR44" i="20"/>
  <c r="BT44" i="20" s="1"/>
  <c r="BS43" i="20"/>
  <c r="BR43" i="20"/>
  <c r="BT43" i="20" s="1"/>
  <c r="BS42" i="20"/>
  <c r="BR42" i="20"/>
  <c r="BT42" i="20" s="1"/>
  <c r="BS41" i="20"/>
  <c r="BR41" i="20"/>
  <c r="BT41" i="20" s="1"/>
  <c r="BS28" i="20"/>
  <c r="BR28" i="20"/>
  <c r="BT28" i="20" s="1"/>
  <c r="BS27" i="20"/>
  <c r="BR27" i="20"/>
  <c r="BT27" i="20" s="1"/>
  <c r="BS26" i="20"/>
  <c r="BR26" i="20"/>
  <c r="BT26" i="20" s="1"/>
  <c r="BS25" i="20"/>
  <c r="BR25" i="20"/>
  <c r="BT25" i="20" s="1"/>
  <c r="BS24" i="20"/>
  <c r="BR24" i="20"/>
  <c r="BT24" i="20" s="1"/>
  <c r="BT23" i="20"/>
  <c r="BS23" i="20"/>
  <c r="BR23" i="20"/>
  <c r="BS22" i="20"/>
  <c r="BR22" i="20"/>
  <c r="BT22" i="20" s="1"/>
  <c r="BS21" i="20"/>
  <c r="BR21" i="20"/>
  <c r="BT21" i="20" s="1"/>
  <c r="BS20" i="20"/>
  <c r="BR20" i="20"/>
  <c r="BT20" i="20" s="1"/>
  <c r="BS19" i="20"/>
  <c r="BR19" i="20"/>
  <c r="BT19" i="20" s="1"/>
  <c r="BS18" i="20"/>
  <c r="BR18" i="20"/>
  <c r="BT18" i="20" s="1"/>
  <c r="BS17" i="20"/>
  <c r="BR17" i="20"/>
  <c r="BT17" i="20" s="1"/>
  <c r="BS16" i="20"/>
  <c r="BR16" i="20"/>
  <c r="BT16" i="20" s="1"/>
  <c r="BT15" i="20"/>
  <c r="BS15" i="20"/>
  <c r="BR15" i="20"/>
  <c r="BS14" i="20"/>
  <c r="BR14" i="20"/>
  <c r="BT14" i="20" s="1"/>
  <c r="BS13" i="20"/>
  <c r="BR13" i="20"/>
  <c r="BS12" i="20"/>
  <c r="BR12" i="20"/>
  <c r="BT12" i="20" s="1"/>
  <c r="BS11" i="20"/>
  <c r="BR11" i="20"/>
  <c r="BS10" i="20"/>
  <c r="BS9" i="20"/>
  <c r="BR9" i="20"/>
  <c r="BT9" i="20" s="1"/>
  <c r="BS8" i="20"/>
  <c r="BR8" i="20"/>
  <c r="BT8" i="20" s="1"/>
  <c r="BS7" i="20"/>
  <c r="BT7" i="20" s="1"/>
  <c r="BR7" i="20"/>
  <c r="BS6" i="20"/>
  <c r="BR6" i="20"/>
  <c r="BQ65" i="19"/>
  <c r="BP65" i="19"/>
  <c r="BR65" i="19" s="1"/>
  <c r="BQ64" i="19"/>
  <c r="BP64" i="19"/>
  <c r="BR64" i="19" s="1"/>
  <c r="BQ63" i="19"/>
  <c r="BP63" i="19"/>
  <c r="BR63" i="19" s="1"/>
  <c r="BQ62" i="19"/>
  <c r="BP62" i="19"/>
  <c r="BR62" i="19" s="1"/>
  <c r="BQ61" i="19"/>
  <c r="BP61" i="19"/>
  <c r="BR61" i="19" s="1"/>
  <c r="BQ60" i="19"/>
  <c r="BP60" i="19"/>
  <c r="BR60" i="19" s="1"/>
  <c r="BQ59" i="19"/>
  <c r="BP59" i="19"/>
  <c r="BR59" i="19" s="1"/>
  <c r="BQ58" i="19"/>
  <c r="BP58" i="19"/>
  <c r="BR58" i="19" s="1"/>
  <c r="BQ57" i="19"/>
  <c r="BP57" i="19"/>
  <c r="BR57" i="19" s="1"/>
  <c r="BQ56" i="19"/>
  <c r="BP56" i="19"/>
  <c r="BR56" i="19" s="1"/>
  <c r="BQ55" i="19"/>
  <c r="BP55" i="19"/>
  <c r="BR55" i="19" s="1"/>
  <c r="BQ54" i="19"/>
  <c r="BP54" i="19"/>
  <c r="BR54" i="19" s="1"/>
  <c r="BQ53" i="19"/>
  <c r="BP53" i="19"/>
  <c r="BR53" i="19" s="1"/>
  <c r="BQ41" i="19"/>
  <c r="BP41" i="19"/>
  <c r="BR41" i="19" s="1"/>
  <c r="BQ9" i="19"/>
  <c r="BP9" i="19"/>
  <c r="BQ8" i="19"/>
  <c r="BP8" i="19"/>
  <c r="BR8" i="19" s="1"/>
  <c r="BQ7" i="19"/>
  <c r="BP7" i="19"/>
  <c r="BQ6" i="19"/>
  <c r="BP6" i="19"/>
  <c r="BR6" i="19" s="1"/>
  <c r="BS9" i="7"/>
  <c r="BR9" i="7"/>
  <c r="BS8" i="7"/>
  <c r="BR8" i="7"/>
  <c r="BS7" i="7"/>
  <c r="BR7" i="7"/>
  <c r="BS6" i="7"/>
  <c r="BR6" i="7"/>
  <c r="N10" i="23"/>
  <c r="N9" i="23"/>
  <c r="N8" i="23"/>
  <c r="N7" i="23"/>
  <c r="N6" i="23"/>
  <c r="N5" i="23"/>
  <c r="N3" i="23"/>
  <c r="BP7" i="21"/>
  <c r="BP8" i="21"/>
  <c r="BR8" i="21" s="1"/>
  <c r="BP9" i="21"/>
  <c r="BP10" i="21"/>
  <c r="BQ7" i="21"/>
  <c r="BQ8" i="21"/>
  <c r="BQ9" i="21"/>
  <c r="BQ10" i="21"/>
  <c r="BQ6" i="21"/>
  <c r="BP6" i="21"/>
  <c r="BT13" i="20" l="1"/>
  <c r="BT9" i="7"/>
  <c r="BT8" i="7"/>
  <c r="BT7" i="7"/>
  <c r="BR9" i="21"/>
  <c r="BR7" i="21"/>
  <c r="BT6" i="20"/>
  <c r="BT11" i="20"/>
  <c r="K44" i="19" a="1"/>
  <c r="K44" i="19" s="1"/>
  <c r="BR7" i="19"/>
  <c r="BR9" i="19"/>
  <c r="J45" i="19" a="1"/>
  <c r="J45" i="19" s="1"/>
  <c r="L48" i="19" a="1"/>
  <c r="L48" i="19" s="1"/>
  <c r="BR10" i="21"/>
  <c r="BT6" i="7"/>
  <c r="BR6" i="21"/>
  <c r="G67" i="7" l="1" a="1"/>
  <c r="G67" i="7" s="1"/>
  <c r="G66" i="7" a="1"/>
  <c r="G66" i="7" s="1"/>
  <c r="G68" i="7" a="1"/>
  <c r="G68" i="7" s="1"/>
  <c r="G69" i="7" a="1"/>
  <c r="G69" i="7" s="1"/>
  <c r="G63" i="7" a="1"/>
  <c r="G63" i="7" s="1"/>
  <c r="G64" i="7" s="1"/>
  <c r="G70" i="7" a="1"/>
  <c r="G70" i="7" s="1"/>
  <c r="G65" i="7" a="1"/>
  <c r="G65" i="7" s="1"/>
  <c r="H49" i="19" a="1"/>
  <c r="H49" i="19" s="1"/>
  <c r="K45" i="19" a="1"/>
  <c r="K45" i="19" s="1"/>
  <c r="L45" i="19" a="1"/>
  <c r="L45" i="19" s="1"/>
  <c r="L47" i="19" a="1"/>
  <c r="L47" i="19" s="1"/>
  <c r="J44" i="19" a="1"/>
  <c r="J44" i="19" s="1"/>
  <c r="G44" i="19" a="1"/>
  <c r="G44" i="19" s="1"/>
  <c r="J48" i="19" a="1"/>
  <c r="J48" i="19" s="1"/>
  <c r="J46" i="19" a="1"/>
  <c r="J46" i="19" s="1"/>
  <c r="J42" i="19" a="1"/>
  <c r="J42" i="19" s="1"/>
  <c r="J43" i="19" s="1"/>
  <c r="I49" i="19" a="1"/>
  <c r="I49" i="19" s="1"/>
  <c r="H44" i="19" a="1"/>
  <c r="H44" i="19" s="1"/>
  <c r="I46" i="19" a="1"/>
  <c r="I46" i="19" s="1"/>
  <c r="J49" i="19" a="1"/>
  <c r="J49" i="19" s="1"/>
  <c r="I44" i="19" a="1"/>
  <c r="I44" i="19" s="1"/>
  <c r="J47" i="19" a="1"/>
  <c r="J47" i="19" s="1"/>
  <c r="G46" i="19" a="1"/>
  <c r="G46" i="19" s="1"/>
  <c r="K47" i="19" a="1"/>
  <c r="K47" i="19" s="1"/>
  <c r="H46" i="19" a="1"/>
  <c r="H46" i="19" s="1"/>
  <c r="K46" i="19" a="1"/>
  <c r="K46" i="19" s="1"/>
  <c r="L49" i="19" a="1"/>
  <c r="L49" i="19" s="1"/>
  <c r="K49" i="19" a="1"/>
  <c r="K49" i="19" s="1"/>
  <c r="K48" i="19" a="1"/>
  <c r="K48" i="19" s="1"/>
  <c r="K42" i="19" a="1"/>
  <c r="K42" i="19" s="1"/>
  <c r="K43" i="19" s="1"/>
  <c r="L46" i="19" a="1"/>
  <c r="L46" i="19" s="1"/>
  <c r="G49" i="19" a="1"/>
  <c r="G49" i="19" s="1"/>
  <c r="L44" i="19" a="1"/>
  <c r="L44" i="19" s="1"/>
  <c r="L42" i="19" a="1"/>
  <c r="L42" i="19" s="1"/>
  <c r="L43" i="19" s="1"/>
  <c r="L68" i="7" a="1"/>
  <c r="L68" i="7" s="1"/>
  <c r="L69" i="7" a="1"/>
  <c r="L69" i="7" s="1"/>
  <c r="L67" i="7" a="1"/>
  <c r="L67" i="7" s="1"/>
  <c r="I65" i="7" a="1"/>
  <c r="I65" i="7" s="1"/>
  <c r="J65" i="7" a="1"/>
  <c r="J65" i="7" s="1"/>
  <c r="I70" i="7" a="1"/>
  <c r="I70" i="7" s="1"/>
  <c r="K65" i="7" a="1"/>
  <c r="K65" i="7" s="1"/>
  <c r="H65" i="7" a="1"/>
  <c r="H65" i="7" s="1"/>
  <c r="L65" i="7" a="1"/>
  <c r="L65" i="7" s="1"/>
  <c r="K70" i="7" a="1"/>
  <c r="K70" i="7" s="1"/>
  <c r="L63" i="7" a="1"/>
  <c r="L63" i="7" s="1"/>
  <c r="J70" i="7" a="1"/>
  <c r="J70" i="7" s="1"/>
  <c r="H70" i="7" a="1"/>
  <c r="H70" i="7" s="1"/>
  <c r="L66" i="7" a="1"/>
  <c r="L66" i="7" s="1"/>
  <c r="L70" i="7" a="1"/>
  <c r="L70" i="7" s="1"/>
  <c r="BR10" i="20"/>
  <c r="BT10" i="20" s="1"/>
  <c r="G48" i="19" a="1"/>
  <c r="G48" i="19" s="1"/>
  <c r="H48" i="19" a="1"/>
  <c r="H48" i="19" s="1"/>
  <c r="I48" i="19" a="1"/>
  <c r="I48" i="19" s="1"/>
  <c r="G42" i="19" a="1"/>
  <c r="G42" i="19" s="1"/>
  <c r="G43" i="19" s="1"/>
  <c r="I45" i="19" a="1"/>
  <c r="I45" i="19" s="1"/>
  <c r="H66" i="7" a="1"/>
  <c r="H66" i="7" s="1"/>
  <c r="I66" i="7" a="1"/>
  <c r="I66" i="7" s="1"/>
  <c r="J66" i="7" a="1"/>
  <c r="J66" i="7" s="1"/>
  <c r="K66" i="7" a="1"/>
  <c r="K66" i="7" s="1"/>
  <c r="I67" i="7" a="1"/>
  <c r="I67" i="7" s="1"/>
  <c r="J67" i="7" a="1"/>
  <c r="J67" i="7" s="1"/>
  <c r="H69" i="7" a="1"/>
  <c r="H69" i="7" s="1"/>
  <c r="I69" i="7" a="1"/>
  <c r="I69" i="7" s="1"/>
  <c r="J69" i="7" a="1"/>
  <c r="J69" i="7" s="1"/>
  <c r="K69" i="7" a="1"/>
  <c r="K69" i="7" s="1"/>
  <c r="H67" i="7" a="1"/>
  <c r="H67" i="7" s="1"/>
  <c r="I63" i="7" a="1"/>
  <c r="I63" i="7" s="1"/>
  <c r="I64" i="7" s="1"/>
  <c r="N53" i="21"/>
  <c r="N52" i="21"/>
  <c r="N51" i="21"/>
  <c r="N50" i="21"/>
  <c r="N49" i="21"/>
  <c r="N48" i="21"/>
  <c r="N47" i="21"/>
  <c r="N46" i="21"/>
  <c r="N19" i="21"/>
  <c r="N7" i="21"/>
  <c r="N8" i="21"/>
  <c r="L64" i="7" l="1"/>
  <c r="J55" i="3"/>
  <c r="L56" i="3"/>
  <c r="J56" i="3"/>
  <c r="M49" i="19"/>
  <c r="I42" i="19" a="1"/>
  <c r="I42" i="19" s="1"/>
  <c r="H42" i="19" a="1"/>
  <c r="H42" i="19" s="1"/>
  <c r="H43" i="19" s="1"/>
  <c r="K56" i="3"/>
  <c r="I47" i="19" a="1"/>
  <c r="I47" i="19" s="1"/>
  <c r="I56" i="3" s="1"/>
  <c r="K55" i="3"/>
  <c r="G53" i="3"/>
  <c r="G50" i="3"/>
  <c r="H50" i="3"/>
  <c r="N119" i="21"/>
  <c r="L50" i="3"/>
  <c r="I50" i="3"/>
  <c r="I49" i="3"/>
  <c r="L49" i="3"/>
  <c r="H49" i="3"/>
  <c r="K36" i="20" a="1"/>
  <c r="K36" i="20" s="1"/>
  <c r="K32" i="20" a="1"/>
  <c r="K32" i="20" s="1"/>
  <c r="H34" i="20" a="1"/>
  <c r="H34" i="20" s="1"/>
  <c r="L35" i="20" a="1"/>
  <c r="L35" i="20" s="1"/>
  <c r="I33" i="20" a="1"/>
  <c r="I33" i="20" s="1"/>
  <c r="I29" i="20" a="1"/>
  <c r="I29" i="20" s="1"/>
  <c r="I30" i="20" s="1"/>
  <c r="I36" i="20" a="1"/>
  <c r="I36" i="20" s="1"/>
  <c r="L33" i="20" a="1"/>
  <c r="L33" i="20" s="1"/>
  <c r="L36" i="20" a="1"/>
  <c r="L36" i="20" s="1"/>
  <c r="L32" i="20" a="1"/>
  <c r="L32" i="20" s="1"/>
  <c r="H31" i="20" a="1"/>
  <c r="H31" i="20" s="1"/>
  <c r="I31" i="20" a="1"/>
  <c r="I31" i="20" s="1"/>
  <c r="L31" i="20" a="1"/>
  <c r="L31" i="20" s="1"/>
  <c r="M34" i="20" a="1"/>
  <c r="M34" i="20" s="1"/>
  <c r="I34" i="20" a="1"/>
  <c r="I34" i="20" s="1"/>
  <c r="J33" i="20" a="1"/>
  <c r="J33" i="20" s="1"/>
  <c r="J36" i="20" a="1"/>
  <c r="J36" i="20" s="1"/>
  <c r="M29" i="20" a="1"/>
  <c r="M29" i="20" s="1"/>
  <c r="M30" i="20" s="1"/>
  <c r="J34" i="20" a="1"/>
  <c r="J34" i="20" s="1"/>
  <c r="K33" i="20" a="1"/>
  <c r="K33" i="20" s="1"/>
  <c r="M35" i="20" a="1"/>
  <c r="M35" i="20" s="1"/>
  <c r="M31" i="20" a="1"/>
  <c r="M31" i="20" s="1"/>
  <c r="H29" i="20" a="1"/>
  <c r="H29" i="20" s="1"/>
  <c r="H30" i="20" s="1"/>
  <c r="I35" i="20" a="1"/>
  <c r="I35" i="20" s="1"/>
  <c r="J32" i="20" a="1"/>
  <c r="J32" i="20" s="1"/>
  <c r="H33" i="20" a="1"/>
  <c r="H33" i="20" s="1"/>
  <c r="K35" i="20" a="1"/>
  <c r="K35" i="20" s="1"/>
  <c r="M32" i="20" a="1"/>
  <c r="M32" i="20" s="1"/>
  <c r="J35" i="20" a="1"/>
  <c r="J35" i="20" s="1"/>
  <c r="J31" i="20" a="1"/>
  <c r="J31" i="20" s="1"/>
  <c r="H32" i="20" a="1"/>
  <c r="H32" i="20" s="1"/>
  <c r="L34" i="20" a="1"/>
  <c r="L34" i="20" s="1"/>
  <c r="H36" i="20" a="1"/>
  <c r="H36" i="20" s="1"/>
  <c r="K34" i="20" a="1"/>
  <c r="K34" i="20" s="1"/>
  <c r="L29" i="20" a="1"/>
  <c r="L29" i="20" s="1"/>
  <c r="L30" i="20" s="1"/>
  <c r="I32" i="20" a="1"/>
  <c r="I32" i="20" s="1"/>
  <c r="K29" i="20" a="1"/>
  <c r="K29" i="20" s="1"/>
  <c r="K30" i="20" s="1"/>
  <c r="J29" i="20" a="1"/>
  <c r="J29" i="20" s="1"/>
  <c r="J30" i="20" s="1"/>
  <c r="M33" i="20" a="1"/>
  <c r="M33" i="20" s="1"/>
  <c r="M36" i="20" a="1"/>
  <c r="M36" i="20" s="1"/>
  <c r="K31" i="20" a="1"/>
  <c r="K31" i="20" s="1"/>
  <c r="H35" i="20" a="1"/>
  <c r="H35" i="20" s="1"/>
  <c r="M48" i="19"/>
  <c r="G55" i="3"/>
  <c r="G47" i="19" a="1"/>
  <c r="G47" i="19" s="1"/>
  <c r="G45" i="19" a="1"/>
  <c r="G45" i="19" s="1"/>
  <c r="M46" i="19"/>
  <c r="H55" i="3"/>
  <c r="K50" i="19"/>
  <c r="M44" i="19"/>
  <c r="J50" i="19"/>
  <c r="J51" i="19" s="1"/>
  <c r="H47" i="19" a="1"/>
  <c r="H47" i="19" s="1"/>
  <c r="H45" i="19" a="1"/>
  <c r="H45" i="19" s="1"/>
  <c r="L50" i="19"/>
  <c r="L55" i="3"/>
  <c r="I55" i="3"/>
  <c r="K68" i="7" a="1"/>
  <c r="K68" i="7" s="1"/>
  <c r="K53" i="3" s="1"/>
  <c r="J68" i="7" a="1"/>
  <c r="J68" i="7" s="1"/>
  <c r="J53" i="3" s="1"/>
  <c r="J63" i="7" a="1"/>
  <c r="J63" i="7" s="1"/>
  <c r="H68" i="7" a="1"/>
  <c r="H68" i="7" s="1"/>
  <c r="H53" i="3" s="1"/>
  <c r="L52" i="3"/>
  <c r="G49" i="3"/>
  <c r="N117" i="21"/>
  <c r="N121" i="21"/>
  <c r="J49" i="3"/>
  <c r="N122" i="21"/>
  <c r="N120" i="21"/>
  <c r="K50" i="3"/>
  <c r="J50" i="3"/>
  <c r="N14" i="21"/>
  <c r="K49" i="3"/>
  <c r="L114" i="21"/>
  <c r="L124" i="21" s="1"/>
  <c r="H52" i="3"/>
  <c r="K63" i="7" a="1"/>
  <c r="K63" i="7" s="1"/>
  <c r="K64" i="7" s="1"/>
  <c r="K67" i="7" a="1"/>
  <c r="K67" i="7" s="1"/>
  <c r="K52" i="3" s="1"/>
  <c r="L53" i="3"/>
  <c r="J52" i="3"/>
  <c r="I68" i="7" a="1"/>
  <c r="I68" i="7" s="1"/>
  <c r="I71" i="7" s="1"/>
  <c r="I72" i="7" s="1"/>
  <c r="G52" i="3"/>
  <c r="H63" i="7" a="1"/>
  <c r="H63" i="7" s="1"/>
  <c r="I52" i="3"/>
  <c r="L40" i="3" a="1"/>
  <c r="L40" i="3" s="1"/>
  <c r="H40" i="3" a="1"/>
  <c r="H40" i="3" s="1"/>
  <c r="H116" i="21"/>
  <c r="J40" i="3" a="1"/>
  <c r="J40" i="3" s="1"/>
  <c r="N17" i="21"/>
  <c r="I40" i="3" a="1"/>
  <c r="I40" i="3" s="1"/>
  <c r="N15" i="21"/>
  <c r="N13" i="21"/>
  <c r="N16" i="21"/>
  <c r="M114" i="21"/>
  <c r="M124" i="21" s="1"/>
  <c r="K114" i="21"/>
  <c r="K124" i="21" s="1"/>
  <c r="N12" i="21"/>
  <c r="N10" i="21"/>
  <c r="L34" i="3"/>
  <c r="L36" i="3" s="1"/>
  <c r="L38" i="3" s="1"/>
  <c r="H28" i="20"/>
  <c r="I28" i="20"/>
  <c r="J28" i="20"/>
  <c r="K28" i="20"/>
  <c r="L28" i="20"/>
  <c r="M28" i="20"/>
  <c r="N13" i="20"/>
  <c r="N14" i="20"/>
  <c r="L41" i="19"/>
  <c r="K41" i="19"/>
  <c r="J41" i="19"/>
  <c r="I41" i="19"/>
  <c r="H41" i="19"/>
  <c r="N7" i="20"/>
  <c r="M9" i="19"/>
  <c r="M8" i="19"/>
  <c r="M9" i="7"/>
  <c r="M8" i="7"/>
  <c r="H15" i="3"/>
  <c r="H47" i="3" s="1"/>
  <c r="I15" i="3"/>
  <c r="I47" i="3" s="1"/>
  <c r="J15" i="3"/>
  <c r="J47" i="3" s="1"/>
  <c r="K15" i="3"/>
  <c r="L15" i="3"/>
  <c r="L47" i="3" s="1"/>
  <c r="G15" i="3"/>
  <c r="G47" i="3" s="1"/>
  <c r="N23" i="20"/>
  <c r="N22" i="20"/>
  <c r="N21" i="20"/>
  <c r="N20" i="20"/>
  <c r="N19" i="20"/>
  <c r="N18" i="20"/>
  <c r="N16" i="20"/>
  <c r="N15" i="20"/>
  <c r="N12" i="20"/>
  <c r="N11" i="21"/>
  <c r="M10" i="7"/>
  <c r="M11" i="7"/>
  <c r="M12" i="7"/>
  <c r="M13" i="7"/>
  <c r="N6" i="20"/>
  <c r="M7" i="7"/>
  <c r="N9" i="21"/>
  <c r="N6" i="21"/>
  <c r="L62" i="7"/>
  <c r="K62" i="7"/>
  <c r="J62" i="7"/>
  <c r="I62" i="7"/>
  <c r="H62" i="7"/>
  <c r="G62" i="7"/>
  <c r="N27" i="20"/>
  <c r="N26" i="20"/>
  <c r="N25" i="20"/>
  <c r="N24" i="20"/>
  <c r="N11" i="20"/>
  <c r="N10" i="20"/>
  <c r="N9" i="20"/>
  <c r="N8" i="20"/>
  <c r="M14" i="19"/>
  <c r="M13" i="19"/>
  <c r="M12" i="19"/>
  <c r="M11" i="19"/>
  <c r="M10" i="19"/>
  <c r="M7" i="19"/>
  <c r="M6" i="19"/>
  <c r="M6" i="7"/>
  <c r="L51" i="19" l="1"/>
  <c r="K51" i="19"/>
  <c r="L71" i="7"/>
  <c r="L72" i="7" s="1"/>
  <c r="K21" i="3"/>
  <c r="L21" i="3"/>
  <c r="L19" i="3"/>
  <c r="I19" i="3"/>
  <c r="H59" i="3"/>
  <c r="N118" i="21"/>
  <c r="I43" i="19"/>
  <c r="I50" i="19" s="1"/>
  <c r="I51" i="19" s="1"/>
  <c r="G41" i="19"/>
  <c r="J21" i="3"/>
  <c r="M42" i="19"/>
  <c r="H64" i="7"/>
  <c r="H71" i="7" s="1"/>
  <c r="H72" i="7" s="1"/>
  <c r="J64" i="7"/>
  <c r="J71" i="7" s="1"/>
  <c r="J72" i="7" s="1"/>
  <c r="I34" i="3"/>
  <c r="I36" i="3" s="1"/>
  <c r="I38" i="3" s="1"/>
  <c r="I42" i="3" s="1"/>
  <c r="J114" i="21"/>
  <c r="J124" i="21" s="1"/>
  <c r="E49" i="3"/>
  <c r="J34" i="3"/>
  <c r="J36" i="3" s="1"/>
  <c r="J38" i="3" s="1"/>
  <c r="J42" i="3" s="1"/>
  <c r="K34" i="3"/>
  <c r="K36" i="3" s="1"/>
  <c r="K38" i="3" s="1"/>
  <c r="H17" i="3"/>
  <c r="L37" i="20"/>
  <c r="L38" i="20" s="1"/>
  <c r="G58" i="3"/>
  <c r="G61" i="3" s="1"/>
  <c r="N31" i="20"/>
  <c r="N35" i="20"/>
  <c r="J37" i="20"/>
  <c r="J38" i="20" s="1"/>
  <c r="I58" i="3"/>
  <c r="I61" i="3" s="1"/>
  <c r="N33" i="20"/>
  <c r="L58" i="3"/>
  <c r="L61" i="3" s="1"/>
  <c r="M37" i="20"/>
  <c r="M38" i="20" s="1"/>
  <c r="K59" i="3"/>
  <c r="K62" i="3" s="1"/>
  <c r="I37" i="20"/>
  <c r="I38" i="20" s="1"/>
  <c r="J59" i="3"/>
  <c r="J62" i="3" s="1"/>
  <c r="L59" i="3"/>
  <c r="L62" i="3" s="1"/>
  <c r="H58" i="3"/>
  <c r="H61" i="3" s="1"/>
  <c r="G59" i="3"/>
  <c r="N32" i="20"/>
  <c r="H37" i="20"/>
  <c r="H38" i="20" s="1"/>
  <c r="N34" i="20"/>
  <c r="J58" i="3"/>
  <c r="J61" i="3" s="1"/>
  <c r="K37" i="20"/>
  <c r="K38" i="20" s="1"/>
  <c r="N36" i="20"/>
  <c r="I59" i="3"/>
  <c r="K58" i="3"/>
  <c r="K61" i="3" s="1"/>
  <c r="M47" i="19"/>
  <c r="H56" i="3"/>
  <c r="G56" i="3"/>
  <c r="M45" i="19"/>
  <c r="H50" i="19"/>
  <c r="H51" i="19" s="1"/>
  <c r="E55" i="3"/>
  <c r="G50" i="19"/>
  <c r="G51" i="19" s="1"/>
  <c r="K71" i="7"/>
  <c r="K72" i="7" s="1"/>
  <c r="I53" i="3"/>
  <c r="E53" i="3" s="1"/>
  <c r="H123" i="21"/>
  <c r="N115" i="21"/>
  <c r="E50" i="3"/>
  <c r="I114" i="21"/>
  <c r="I124" i="21" s="1"/>
  <c r="N18" i="21"/>
  <c r="N114" i="21" s="1"/>
  <c r="G34" i="3"/>
  <c r="G36" i="3" s="1"/>
  <c r="H34" i="3"/>
  <c r="H36" i="3" s="1"/>
  <c r="E52" i="3"/>
  <c r="G40" i="3" a="1"/>
  <c r="G40" i="3" s="1"/>
  <c r="K40" i="3" a="1"/>
  <c r="K40" i="3" s="1"/>
  <c r="K47" i="3"/>
  <c r="H114" i="21"/>
  <c r="M5" i="20"/>
  <c r="A9" i="20" s="1"/>
  <c r="L5" i="21"/>
  <c r="A90" i="21" s="1"/>
  <c r="J32" i="3"/>
  <c r="G5" i="7"/>
  <c r="J5" i="20"/>
  <c r="I5" i="20"/>
  <c r="A6" i="20" s="1"/>
  <c r="K5" i="20"/>
  <c r="A7" i="20" s="1"/>
  <c r="J5" i="19"/>
  <c r="J5" i="7"/>
  <c r="N28" i="20"/>
  <c r="M41" i="19"/>
  <c r="L42" i="3"/>
  <c r="K32" i="3"/>
  <c r="L5" i="7"/>
  <c r="L5" i="19"/>
  <c r="I5" i="7"/>
  <c r="I32" i="3"/>
  <c r="J5" i="21"/>
  <c r="I5" i="19"/>
  <c r="G32" i="3"/>
  <c r="H5" i="20"/>
  <c r="H5" i="19"/>
  <c r="I5" i="21"/>
  <c r="H32" i="3"/>
  <c r="L32" i="3"/>
  <c r="G5" i="19"/>
  <c r="H5" i="21"/>
  <c r="L5" i="20"/>
  <c r="A8" i="20" s="1"/>
  <c r="K5" i="21"/>
  <c r="K5" i="7"/>
  <c r="M5" i="21"/>
  <c r="K5" i="19"/>
  <c r="H5" i="7"/>
  <c r="G62" i="3" l="1"/>
  <c r="G64" i="3" s="1"/>
  <c r="H124" i="21"/>
  <c r="M43" i="19"/>
  <c r="E8" i="30" s="1"/>
  <c r="I23" i="3"/>
  <c r="J23" i="3"/>
  <c r="L23" i="3"/>
  <c r="H23" i="3"/>
  <c r="G23" i="3"/>
  <c r="K23" i="3"/>
  <c r="G17" i="3"/>
  <c r="G21" i="3"/>
  <c r="E56" i="3"/>
  <c r="I62" i="3"/>
  <c r="I64" i="3" s="1"/>
  <c r="K19" i="3"/>
  <c r="H19" i="3"/>
  <c r="J19" i="3"/>
  <c r="H62" i="3"/>
  <c r="H64" i="3" s="1"/>
  <c r="I21" i="3"/>
  <c r="H21" i="3"/>
  <c r="M62" i="7"/>
  <c r="K17" i="3"/>
  <c r="J17" i="3"/>
  <c r="L17" i="3"/>
  <c r="L25" i="3" s="1"/>
  <c r="I17" i="3"/>
  <c r="N116" i="21"/>
  <c r="C8" i="30" s="1"/>
  <c r="L64" i="3"/>
  <c r="J64" i="3"/>
  <c r="K64" i="3"/>
  <c r="E58" i="3"/>
  <c r="E59" i="3"/>
  <c r="M50" i="19"/>
  <c r="E9" i="30" s="1"/>
  <c r="G38" i="3"/>
  <c r="G42" i="3" s="1"/>
  <c r="H38" i="3"/>
  <c r="H42" i="3" s="1"/>
  <c r="E34" i="3"/>
  <c r="E40" i="3"/>
  <c r="K42" i="3"/>
  <c r="E61" i="3"/>
  <c r="A91" i="21"/>
  <c r="A12" i="21"/>
  <c r="A6" i="21"/>
  <c r="A11" i="21"/>
  <c r="E36" i="3"/>
  <c r="E7" i="30" l="1"/>
  <c r="E23" i="3"/>
  <c r="K25" i="3"/>
  <c r="J25" i="3"/>
  <c r="I25" i="3"/>
  <c r="E21" i="3"/>
  <c r="E62" i="3"/>
  <c r="H25" i="3"/>
  <c r="N47" i="19"/>
  <c r="I79" i="3" s="1"/>
  <c r="I70" i="3"/>
  <c r="N43" i="19"/>
  <c r="I75" i="3" s="1"/>
  <c r="E64" i="3"/>
  <c r="N123" i="21"/>
  <c r="C9" i="30" s="1"/>
  <c r="N49" i="19"/>
  <c r="I81" i="3" s="1"/>
  <c r="N44" i="19"/>
  <c r="I76" i="3" s="1"/>
  <c r="N48" i="19"/>
  <c r="I80" i="3" s="1"/>
  <c r="N42" i="19"/>
  <c r="I74" i="3" s="1"/>
  <c r="N46" i="19"/>
  <c r="I78" i="3" s="1"/>
  <c r="N45" i="19"/>
  <c r="I77" i="3" s="1"/>
  <c r="E38" i="3"/>
  <c r="E42" i="3" s="1"/>
  <c r="E17" i="3"/>
  <c r="N40" i="3" l="1"/>
  <c r="I8" i="30"/>
  <c r="E4" i="30"/>
  <c r="G70" i="3"/>
  <c r="O122" i="21"/>
  <c r="G81" i="3" s="1"/>
  <c r="O115" i="21"/>
  <c r="G74" i="3" s="1"/>
  <c r="O120" i="21"/>
  <c r="G79" i="3" s="1"/>
  <c r="O118" i="21"/>
  <c r="G77" i="3" s="1"/>
  <c r="O117" i="21"/>
  <c r="G76" i="3" s="1"/>
  <c r="O119" i="21"/>
  <c r="G78" i="3" s="1"/>
  <c r="O121" i="21"/>
  <c r="G80" i="3" s="1"/>
  <c r="O116" i="21"/>
  <c r="G75" i="3" s="1"/>
  <c r="N38" i="3"/>
  <c r="N50" i="19"/>
  <c r="I82" i="3" s="1"/>
  <c r="M65" i="7"/>
  <c r="M70" i="7"/>
  <c r="C4" i="30" l="1"/>
  <c r="C7" i="30"/>
  <c r="O123" i="21"/>
  <c r="G82" i="3" s="1"/>
  <c r="G71" i="7"/>
  <c r="G72" i="7" s="1"/>
  <c r="M69" i="7"/>
  <c r="M67" i="7"/>
  <c r="M68" i="7"/>
  <c r="M63" i="7"/>
  <c r="M64" i="7" s="1"/>
  <c r="D8" i="30" s="1"/>
  <c r="M66" i="7"/>
  <c r="G19" i="3" l="1"/>
  <c r="E19" i="3" s="1"/>
  <c r="M71" i="7"/>
  <c r="D9" i="30" s="1"/>
  <c r="D7" i="30" l="1"/>
  <c r="D4" i="30"/>
  <c r="G25" i="3"/>
  <c r="E27" i="3" s="1"/>
  <c r="H8" i="30" s="1"/>
  <c r="N63" i="7"/>
  <c r="H74" i="3" s="1"/>
  <c r="H70" i="3"/>
  <c r="N64" i="7"/>
  <c r="H75" i="3" s="1"/>
  <c r="N70" i="7"/>
  <c r="H81" i="3" s="1"/>
  <c r="N65" i="7"/>
  <c r="H76" i="3" s="1"/>
  <c r="N66" i="7"/>
  <c r="H77" i="3" s="1"/>
  <c r="N69" i="7"/>
  <c r="H80" i="3" s="1"/>
  <c r="N67" i="7"/>
  <c r="H78" i="3" s="1"/>
  <c r="N68" i="7"/>
  <c r="H79" i="3" s="1"/>
  <c r="N37" i="20"/>
  <c r="F9" i="30" s="1"/>
  <c r="G9" i="30" s="1"/>
  <c r="N29" i="20"/>
  <c r="N30" i="20" l="1"/>
  <c r="F8" i="30" s="1"/>
  <c r="G8" i="30" s="1"/>
  <c r="I7" i="30" s="1"/>
  <c r="I4" i="30" s="1"/>
  <c r="J70" i="3"/>
  <c r="K70" i="3" s="1"/>
  <c r="O31" i="20"/>
  <c r="J76" i="3" s="1"/>
  <c r="O34" i="20"/>
  <c r="J79" i="3" s="1"/>
  <c r="O36" i="20"/>
  <c r="J81" i="3" s="1"/>
  <c r="O33" i="20"/>
  <c r="J78" i="3" s="1"/>
  <c r="O32" i="20"/>
  <c r="J77" i="3" s="1"/>
  <c r="O35" i="20"/>
  <c r="J80" i="3" s="1"/>
  <c r="O29" i="20"/>
  <c r="J74" i="3" s="1"/>
  <c r="N71" i="7"/>
  <c r="H82" i="3" s="1"/>
  <c r="H7" i="30" l="1"/>
  <c r="H4" i="30" s="1"/>
  <c r="F4" i="30"/>
  <c r="O30" i="20"/>
  <c r="J75" i="3" s="1"/>
  <c r="J71" i="3"/>
  <c r="I71" i="3"/>
  <c r="H71" i="3"/>
  <c r="G71" i="3"/>
  <c r="F7" i="30" l="1"/>
  <c r="G7" i="30" s="1"/>
  <c r="O37" i="20"/>
  <c r="J82" i="3" s="1"/>
  <c r="K82" i="3" s="1"/>
  <c r="K79" i="3"/>
  <c r="K81" i="3"/>
  <c r="K78" i="3"/>
  <c r="K80" i="3"/>
  <c r="K74" i="3"/>
  <c r="K75" i="3"/>
  <c r="K76" i="3"/>
  <c r="K77" i="3"/>
  <c r="K71" i="3"/>
  <c r="G4" i="30" l="1"/>
  <c r="J7" i="30"/>
  <c r="K7" i="3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<sst xmlns="http://schemas.openxmlformats.org/spreadsheetml/2006/main" count="384" uniqueCount="154">
  <si>
    <t>Procurement ID</t>
  </si>
  <si>
    <t>Proposed Commencement Date</t>
  </si>
  <si>
    <t>Proposed Completion Date</t>
  </si>
  <si>
    <r>
      <t xml:space="preserve">Financial Year </t>
    </r>
    <r>
      <rPr>
        <i/>
        <sz val="14"/>
        <color theme="0"/>
        <rFont val="Arial"/>
        <family val="2"/>
      </rPr>
      <t>(Excl GST)</t>
    </r>
  </si>
  <si>
    <t>Proposed Budget 
Summary</t>
  </si>
  <si>
    <t>Project Total</t>
  </si>
  <si>
    <t>Salary Costs</t>
  </si>
  <si>
    <t>Travel Costs</t>
  </si>
  <si>
    <t>Operating Costs</t>
  </si>
  <si>
    <t>Capital Costs</t>
  </si>
  <si>
    <t>FY Total</t>
  </si>
  <si>
    <t>Total Project Cost</t>
  </si>
  <si>
    <t>Proposed Contributions</t>
  </si>
  <si>
    <t>Total</t>
  </si>
  <si>
    <t>Beneficial Interest</t>
  </si>
  <si>
    <t>GRDC Research Funds</t>
  </si>
  <si>
    <t>GRDC In-kind (12%)</t>
  </si>
  <si>
    <t>Total GRDC Contributions</t>
  </si>
  <si>
    <t>Non-GRDC Contributions</t>
  </si>
  <si>
    <r>
      <t xml:space="preserve">Proposed Salary Costs </t>
    </r>
    <r>
      <rPr>
        <i/>
        <sz val="16"/>
        <color theme="0"/>
        <rFont val="Arial"/>
        <family val="2"/>
      </rPr>
      <t>(Excl GST)</t>
    </r>
  </si>
  <si>
    <t>Item Number</t>
  </si>
  <si>
    <t>Explanatory Notes</t>
  </si>
  <si>
    <t>Funding Source</t>
  </si>
  <si>
    <t>Examples</t>
  </si>
  <si>
    <t>GRDC</t>
  </si>
  <si>
    <t>Overheads (120% of base salary ie excluding on-costs) on lead research organisation funded salaries.</t>
  </si>
  <si>
    <t>Lead Research Organisation</t>
  </si>
  <si>
    <t>1 x Chief Scientist and 1 x Technical Officer (base salary + on-costs).</t>
  </si>
  <si>
    <r>
      <t xml:space="preserve">Proposed Travel Costs </t>
    </r>
    <r>
      <rPr>
        <i/>
        <sz val="16"/>
        <color theme="0"/>
        <rFont val="Arial"/>
        <family val="2"/>
      </rPr>
      <t>(Excl GST)</t>
    </r>
  </si>
  <si>
    <t>Attendance at genetic technologies conference in Perth for 2 staff</t>
  </si>
  <si>
    <r>
      <t xml:space="preserve">Proposed Operating Costs </t>
    </r>
    <r>
      <rPr>
        <i/>
        <sz val="16"/>
        <color theme="0"/>
        <rFont val="Arial"/>
        <family val="2"/>
      </rPr>
      <t>(Excl GST)</t>
    </r>
  </si>
  <si>
    <t xml:space="preserve">3 x workshops to deliver extension activities at Winton, Ararat &amp; Flaggy Rock   </t>
  </si>
  <si>
    <r>
      <t xml:space="preserve">Proposed Capital Costs </t>
    </r>
    <r>
      <rPr>
        <i/>
        <sz val="16"/>
        <color theme="0"/>
        <rFont val="Arial"/>
        <family val="2"/>
      </rPr>
      <t>(Excl GST)</t>
    </r>
  </si>
  <si>
    <t>Example</t>
  </si>
  <si>
    <t>Cash</t>
  </si>
  <si>
    <t>In-kind</t>
  </si>
  <si>
    <t>Research Organisation</t>
  </si>
  <si>
    <t>Capital costs</t>
  </si>
  <si>
    <t>Any real or personal property acquired by the Research Organisation wholly or in part with Research Funds which costs in excess of $7,500 (including land, buildings, improvements, yards, fencing, roads, irrigation facilities, plant and equipment) provided that where a number of substantially similar items are acquired at or near the same time (for example, laboratory equipment), it is the total cost of the group of items and not the unit cost which must be taken into consideration in determining whether the $7,500 threshold has been reached.</t>
  </si>
  <si>
    <t>Financial year</t>
  </si>
  <si>
    <t>The period commencing on 1 July in each calendar year and finishing on 30 June in the next calendar year.</t>
  </si>
  <si>
    <t>Funding source</t>
  </si>
  <si>
    <t>All monies payable to the Lead Research Organisation by GRDC.</t>
  </si>
  <si>
    <t>Intellectual property</t>
  </si>
  <si>
    <t>Any registered or unregistered intellectual property rights including any:
(a) patents or rights concerning any discovery, invention, process, process improvement, procedure, manufacturing method, technique or information regarding the chemical or genetic composition of materials (whether patentable or not);
(b) trade marks, business names or trading styles (whether registered or not);
(c) copyright material and similar or neighbouring rights;
(d) registered or registrable designs;
(e) plant breeder rights or other proprietary information concerning genetic or biological material or engineering processes; 
(f) trade secrets and know how; and
(g) eligible layouts or protectable computer programs;
as well as any right to seek registration of, or to take action for infringement of, any such rights.</t>
  </si>
  <si>
    <t>On-costs</t>
  </si>
  <si>
    <t>The costs associated with the employment of personnel directly employed on the project activities, such as superannuation, leave entitlements and workers compensation.</t>
  </si>
  <si>
    <t>Operating costs</t>
  </si>
  <si>
    <t>The party or parties undertaking the research activities.
Note:  While there may be more than one Research Organisation, there must always be a single Lead Research Organisation.</t>
  </si>
  <si>
    <t>Salary costs</t>
  </si>
  <si>
    <t xml:space="preserve">The cost to employ personnel directly on the project activities. </t>
  </si>
  <si>
    <t>Third Party</t>
  </si>
  <si>
    <t>Travel costs</t>
  </si>
  <si>
    <t xml:space="preserve">The cost for travel directly related to the project including expenses for vehicle mileage, car rental, airfare, accommodation, conference registration, airport transfers etc. </t>
  </si>
  <si>
    <r>
      <t xml:space="preserve">Non-GRDC Contributions
</t>
    </r>
    <r>
      <rPr>
        <i/>
        <sz val="11"/>
        <color theme="1"/>
        <rFont val="Proxima Nova"/>
        <family val="3"/>
        <scheme val="minor"/>
      </rPr>
      <t>(Cash excl. GST &amp; In-kind)</t>
    </r>
  </si>
  <si>
    <t xml:space="preserve">Cash contributed by the Research organisation or a Third Party to the project which is to be managed by the Lead Research Organisation for use on the project. </t>
  </si>
  <si>
    <t>The Research Organisation identified as the Lead Research Organisation under this project (LRO)</t>
  </si>
  <si>
    <t xml:space="preserve">Check </t>
  </si>
  <si>
    <t xml:space="preserve">Funding Split </t>
  </si>
  <si>
    <t xml:space="preserve">Cash </t>
  </si>
  <si>
    <t xml:space="preserve">In-kind </t>
  </si>
  <si>
    <t>Non GRDC Contribution
Summary</t>
  </si>
  <si>
    <t xml:space="preserve">Code </t>
  </si>
  <si>
    <t>GRDC funds</t>
  </si>
  <si>
    <t xml:space="preserve">Total </t>
  </si>
  <si>
    <t xml:space="preserve">Alpha </t>
  </si>
  <si>
    <t xml:space="preserve">Beta </t>
  </si>
  <si>
    <t>A</t>
  </si>
  <si>
    <t>LRO</t>
  </si>
  <si>
    <t>C</t>
  </si>
  <si>
    <t>D</t>
  </si>
  <si>
    <t>RO</t>
  </si>
  <si>
    <t>E</t>
  </si>
  <si>
    <t>F</t>
  </si>
  <si>
    <t>TP</t>
  </si>
  <si>
    <t>G</t>
  </si>
  <si>
    <t>H</t>
  </si>
  <si>
    <t xml:space="preserve">Gama </t>
  </si>
  <si>
    <t>Salary Costs Cash</t>
  </si>
  <si>
    <t>Travel Costs Cash</t>
  </si>
  <si>
    <t>Travel Costs In-kind</t>
  </si>
  <si>
    <t>Salary Costs In-kind</t>
  </si>
  <si>
    <t>Operating Costs Cash</t>
  </si>
  <si>
    <t>Operating Costs In-kind</t>
  </si>
  <si>
    <t xml:space="preserve">Capital Costs Cash </t>
  </si>
  <si>
    <t>Capital Costs In-kind</t>
  </si>
  <si>
    <t>True</t>
  </si>
  <si>
    <t>Travel</t>
  </si>
  <si>
    <t xml:space="preserve">Salaries </t>
  </si>
  <si>
    <t xml:space="preserve">Operating costs </t>
  </si>
  <si>
    <t xml:space="preserve">Capital </t>
  </si>
  <si>
    <t>Non GRDC</t>
  </si>
  <si>
    <t xml:space="preserve">Totals </t>
  </si>
  <si>
    <t>2023/24</t>
  </si>
  <si>
    <t>2024/25</t>
  </si>
  <si>
    <t>2025/26</t>
  </si>
  <si>
    <t>2026/27</t>
  </si>
  <si>
    <t>2027/28</t>
  </si>
  <si>
    <t>2028/29</t>
  </si>
  <si>
    <t xml:space="preserve">Total Non GRDC Costs Cash </t>
  </si>
  <si>
    <t>Total Non GRDC Costs In-kind</t>
  </si>
  <si>
    <t xml:space="preserve">Total Contributions </t>
  </si>
  <si>
    <t>Research organisation In-kind contribution</t>
  </si>
  <si>
    <t xml:space="preserve">Organisations who won't be a party to the contract but will be involved in the project (as listed in the Schedule 1 of the Research Agreement). </t>
  </si>
  <si>
    <t>Costs which cannot be directly attributed to a project, but which are incurred by the Research Organisation to support the research activities of the organisation. Organisational overheads must be given a cash-value equivalent (exclusive of GST) and an explanation for how the cash value was calculated.</t>
  </si>
  <si>
    <t xml:space="preserve">The party or parties who will be providing cash or in-kind contributions to cover the identified costs of delivering the project activities. This may including funding sources that are external to the parties to the agreement e.g. Department of Agriculture or DAFF, and stipends providers.  </t>
  </si>
  <si>
    <t xml:space="preserve">The costs of delivering the project, excluding Salary Costs and Travel Costs. Operating costs include the costs of laboratory and field consumables, materials, equipment under $7500, field trials, service costs, workshops, communication materials.  </t>
  </si>
  <si>
    <t>Organisational overheads</t>
  </si>
  <si>
    <t xml:space="preserve">Share % </t>
  </si>
  <si>
    <t xml:space="preserve">Travel </t>
  </si>
  <si>
    <t xml:space="preserve">Operating </t>
  </si>
  <si>
    <t>Salary</t>
  </si>
  <si>
    <t xml:space="preserve">% Share </t>
  </si>
  <si>
    <t>Total $</t>
  </si>
  <si>
    <t>Totals</t>
  </si>
  <si>
    <t>Share %</t>
  </si>
  <si>
    <t xml:space="preserve">GRDC In-kind </t>
  </si>
  <si>
    <t xml:space="preserve">GRDC In-Kind </t>
  </si>
  <si>
    <t>Cash contribution</t>
  </si>
  <si>
    <r>
      <t xml:space="preserve">Contributions other than cash, paid wholly by the research organisation and/or their sub contractors, that are required to deliver the project. Allowable In-kind contributions include: 
• salary and on-costs for personnel directly employed on the project activities;  
• allowable operating costs provided by a reseach organisations or their sub contractors (refer to the definition below); and 
• organisational overheads 
</t>
    </r>
    <r>
      <rPr>
        <sz val="11"/>
        <color theme="1"/>
        <rFont val="Proxima Nova"/>
        <family val="3"/>
        <scheme val="minor"/>
      </rPr>
      <t>All In-kind contributions must be given a cash value equivalent (exclusive of GST), that is realistic, reasonable and justifiable to the investment. 
Intellectual Property is not an In-kind contribution e.g. data, models, germplasm and methods.</t>
    </r>
  </si>
  <si>
    <r>
      <rPr>
        <b/>
        <i/>
        <sz val="8"/>
        <color theme="8"/>
        <rFont val="Arial"/>
        <family val="2"/>
      </rPr>
      <t>Example #1</t>
    </r>
    <r>
      <rPr>
        <i/>
        <sz val="8"/>
        <color theme="8"/>
        <rFont val="Arial"/>
        <family val="2"/>
      </rPr>
      <t xml:space="preserve"> Total proposed GRDC Research Funds = $114,300 </t>
    </r>
    <r>
      <rPr>
        <i/>
        <sz val="10"/>
        <color rgb="FF0070C0"/>
        <rFont val="Arial"/>
        <family val="2"/>
      </rPr>
      <t xml:space="preserve">
</t>
    </r>
    <r>
      <rPr>
        <sz val="10"/>
        <color rgb="FF0070C0"/>
        <rFont val="Arial"/>
        <family val="2"/>
      </rPr>
      <t>Salary expenses</t>
    </r>
  </si>
  <si>
    <r>
      <rPr>
        <b/>
        <i/>
        <sz val="8"/>
        <color theme="8"/>
        <rFont val="Arial"/>
        <family val="2"/>
      </rPr>
      <t>Example #2</t>
    </r>
    <r>
      <rPr>
        <i/>
        <sz val="8"/>
        <color theme="8"/>
        <rFont val="Arial"/>
        <family val="2"/>
      </rPr>
      <t xml:space="preserve"> Total proposed GRDC Research Funds = $952,500</t>
    </r>
    <r>
      <rPr>
        <i/>
        <sz val="10"/>
        <color rgb="FF0070C0"/>
        <rFont val="Arial"/>
        <family val="2"/>
      </rPr>
      <t xml:space="preserve">
</t>
    </r>
    <r>
      <rPr>
        <sz val="10"/>
        <color rgb="FF0070C0"/>
        <rFont val="Arial"/>
        <family val="2"/>
      </rPr>
      <t>2 x Technical Officer and 1 x Research Scientist (base salary + on-costs).</t>
    </r>
  </si>
  <si>
    <r>
      <rPr>
        <b/>
        <i/>
        <sz val="8"/>
        <color theme="8"/>
        <rFont val="Arial"/>
        <family val="2"/>
      </rPr>
      <t>Example #1</t>
    </r>
    <r>
      <rPr>
        <i/>
        <sz val="8"/>
        <color theme="8"/>
        <rFont val="Arial"/>
        <family val="2"/>
      </rPr>
      <t xml:space="preserve"> Total proposed GRDC Research Funds = $15000</t>
    </r>
    <r>
      <rPr>
        <i/>
        <sz val="10"/>
        <color rgb="FF0070C0"/>
        <rFont val="Arial"/>
        <family val="2"/>
      </rPr>
      <t xml:space="preserve">
</t>
    </r>
    <r>
      <rPr>
        <sz val="11"/>
        <color rgb="FF0070C0"/>
        <rFont val="Arial"/>
        <family val="2"/>
      </rPr>
      <t>Travel expenses</t>
    </r>
  </si>
  <si>
    <r>
      <rPr>
        <b/>
        <i/>
        <sz val="8"/>
        <color theme="8"/>
        <rFont val="Arial"/>
        <family val="2"/>
      </rPr>
      <t xml:space="preserve">Example # 1 </t>
    </r>
    <r>
      <rPr>
        <i/>
        <sz val="8"/>
        <color theme="8"/>
        <rFont val="Arial"/>
        <family val="2"/>
      </rPr>
      <t>Total proposed lead research organisation = $31000</t>
    </r>
    <r>
      <rPr>
        <i/>
        <sz val="11"/>
        <color rgb="FF0070C0"/>
        <rFont val="Arial"/>
        <family val="2"/>
      </rPr>
      <t xml:space="preserve">
</t>
    </r>
    <r>
      <rPr>
        <sz val="11"/>
        <color rgb="FF0070C0"/>
        <rFont val="Arial"/>
        <family val="2"/>
      </rPr>
      <t>Operational expenses</t>
    </r>
  </si>
  <si>
    <r>
      <rPr>
        <b/>
        <i/>
        <sz val="8"/>
        <color theme="8"/>
        <rFont val="Arial"/>
        <family val="2"/>
      </rPr>
      <t>Example #2</t>
    </r>
    <r>
      <rPr>
        <i/>
        <sz val="8"/>
        <color theme="8"/>
        <rFont val="Arial"/>
        <family val="2"/>
      </rPr>
      <t xml:space="preserve"> Total proposed lead organisation Funds = $114000</t>
    </r>
    <r>
      <rPr>
        <sz val="11"/>
        <color rgb="FF0070C0"/>
        <rFont val="Arial"/>
        <family val="2"/>
      </rPr>
      <t xml:space="preserve">
10 x Field trials, fertiliser &amp; herbicides, field supplies </t>
    </r>
  </si>
  <si>
    <r>
      <rPr>
        <b/>
        <i/>
        <sz val="8"/>
        <color theme="8"/>
        <rFont val="Arial"/>
        <family val="2"/>
      </rPr>
      <t>Example #3</t>
    </r>
    <r>
      <rPr>
        <i/>
        <sz val="8"/>
        <color theme="8"/>
        <rFont val="Arial"/>
        <family val="2"/>
      </rPr>
      <t xml:space="preserve"> Total proposed GRDC Research Funds = $8,000</t>
    </r>
    <r>
      <rPr>
        <sz val="11"/>
        <color rgb="FF0070C0"/>
        <rFont val="Arial"/>
        <family val="2"/>
      </rPr>
      <t xml:space="preserve">
1 x workshop to delivery extension activities at Winton   </t>
    </r>
  </si>
  <si>
    <r>
      <rPr>
        <b/>
        <i/>
        <sz val="8"/>
        <color theme="8"/>
        <rFont val="Arial"/>
        <family val="2"/>
      </rPr>
      <t>Example  #2</t>
    </r>
    <r>
      <rPr>
        <i/>
        <sz val="8"/>
        <color theme="8"/>
        <rFont val="Arial"/>
        <family val="2"/>
      </rPr>
      <t xml:space="preserve"> Total proposed GRDC Research Funds = $7500</t>
    </r>
    <r>
      <rPr>
        <i/>
        <sz val="11"/>
        <color rgb="FF0070C0"/>
        <rFont val="Arial"/>
        <family val="2"/>
      </rPr>
      <t xml:space="preserve">
</t>
    </r>
    <r>
      <rPr>
        <sz val="11"/>
        <color rgb="FF0070C0"/>
        <rFont val="Arial"/>
        <family val="2"/>
      </rPr>
      <t>Travel for 3 staff to deliver extension activities at Winton, Ararat and Flaggy Rock.</t>
    </r>
  </si>
  <si>
    <r>
      <rPr>
        <b/>
        <i/>
        <sz val="8"/>
        <color theme="8"/>
        <rFont val="Arial"/>
        <family val="2"/>
      </rPr>
      <t>Example  #3</t>
    </r>
    <r>
      <rPr>
        <i/>
        <sz val="8"/>
        <color theme="8"/>
        <rFont val="Arial"/>
        <family val="2"/>
      </rPr>
      <t xml:space="preserve"> Total proposed GRDC Research Funds = $90,000</t>
    </r>
    <r>
      <rPr>
        <i/>
        <sz val="11"/>
        <color rgb="FF0070C0"/>
        <rFont val="Arial"/>
        <family val="2"/>
      </rPr>
      <t xml:space="preserve">
</t>
    </r>
    <r>
      <rPr>
        <sz val="11"/>
        <color rgb="FF0070C0"/>
        <rFont val="Arial"/>
        <family val="2"/>
      </rPr>
      <t>6 months (2 months per annum) accommodation for 2 staff conducting research at 4 trial sites - Wagga to Site and return .</t>
    </r>
  </si>
  <si>
    <t>Overheads (120% of base salary ie excluding on-costs) on 3 x Research Organisation salaries.</t>
  </si>
  <si>
    <t>Term</t>
  </si>
  <si>
    <t xml:space="preserve">Meaning </t>
  </si>
  <si>
    <r>
      <rPr>
        <b/>
        <sz val="30"/>
        <color theme="1"/>
        <rFont val="Arial"/>
        <family val="2"/>
      </rPr>
      <t xml:space="preserve">Budget Template: Grains Investment Portal (GIP) </t>
    </r>
    <r>
      <rPr>
        <b/>
        <sz val="28"/>
        <color theme="1"/>
        <rFont val="Arial"/>
        <family val="2"/>
      </rPr>
      <t xml:space="preserve">
</t>
    </r>
    <r>
      <rPr>
        <sz val="8"/>
        <color theme="1"/>
        <rFont val="Arial"/>
        <family val="2"/>
      </rPr>
      <t xml:space="preserve"> </t>
    </r>
    <r>
      <rPr>
        <sz val="10"/>
        <color theme="1"/>
        <rFont val="Arial"/>
        <family val="2"/>
      </rPr>
      <t>Template Version: 1.5</t>
    </r>
  </si>
  <si>
    <r>
      <rPr>
        <b/>
        <i/>
        <sz val="8"/>
        <color theme="8"/>
        <rFont val="Arial"/>
        <family val="2"/>
      </rPr>
      <t>Example #</t>
    </r>
    <r>
      <rPr>
        <i/>
        <sz val="8"/>
        <color theme="8"/>
        <rFont val="Arial"/>
        <family val="2"/>
      </rPr>
      <t>1 All capital costs which exceed $2500</t>
    </r>
    <r>
      <rPr>
        <i/>
        <sz val="8"/>
        <color rgb="FF0070C0"/>
        <rFont val="Arial"/>
        <family val="2"/>
      </rPr>
      <t xml:space="preserve">
</t>
    </r>
    <r>
      <rPr>
        <sz val="11"/>
        <color rgb="FF0070C0"/>
        <rFont val="Arial"/>
        <family val="2"/>
      </rPr>
      <t xml:space="preserve">30 Weather stations for trial sites </t>
    </r>
  </si>
  <si>
    <t>30 Weather stations for trial sites</t>
  </si>
  <si>
    <t>Checks</t>
  </si>
  <si>
    <t xml:space="preserve">Salary </t>
  </si>
  <si>
    <t>Operating</t>
  </si>
  <si>
    <t xml:space="preserve">Sum rows </t>
  </si>
  <si>
    <t xml:space="preserve">Sum cols </t>
  </si>
  <si>
    <t>Cell E27</t>
  </si>
  <si>
    <t xml:space="preserve">Budget Summary </t>
  </si>
  <si>
    <t>Cell E42</t>
  </si>
  <si>
    <t>GRDC Budget Template: Grains Investment Portal (GIP) Overview</t>
  </si>
  <si>
    <r>
      <rPr>
        <b/>
        <sz val="14"/>
        <color rgb="FF0070C0"/>
        <rFont val="Arial"/>
        <family val="2"/>
      </rPr>
      <t>Quick Tips</t>
    </r>
    <r>
      <rPr>
        <sz val="11"/>
        <color rgb="FF0070C0"/>
        <rFont val="Arial"/>
        <family val="2"/>
      </rPr>
      <t xml:space="preserve">
• This sheet provides a summary of the proposed budget for the delivery of the project. 
• Only enter the Procurement ID, Proposed Commencement Date and Proposed Completion Date on this sheet. The remaining details will automatically be populated by the data you input into the next four (4) worksheets.
</t>
    </r>
  </si>
  <si>
    <r>
      <rPr>
        <b/>
        <sz val="14"/>
        <color rgb="FF0070C0"/>
        <rFont val="Arial"/>
        <family val="2"/>
      </rPr>
      <t>Quick Tips</t>
    </r>
    <r>
      <rPr>
        <sz val="11"/>
        <color rgb="FF0070C0"/>
        <rFont val="Arial"/>
        <family val="2"/>
      </rPr>
      <t xml:space="preserve">
• Use this sheet to provide details of the proposed </t>
    </r>
    <r>
      <rPr>
        <b/>
        <sz val="11"/>
        <color theme="4"/>
        <rFont val="Arial"/>
        <family val="2"/>
      </rPr>
      <t>salary costs</t>
    </r>
    <r>
      <rPr>
        <sz val="11"/>
        <color rgb="FF0070C0"/>
        <rFont val="Arial"/>
        <family val="2"/>
      </rPr>
      <t xml:space="preserve"> for the delivery of the project and relevant </t>
    </r>
    <r>
      <rPr>
        <b/>
        <sz val="11"/>
        <color theme="4"/>
        <rFont val="Arial"/>
        <family val="2"/>
      </rPr>
      <t>funding source</t>
    </r>
    <r>
      <rPr>
        <sz val="11"/>
        <color rgb="FF0070C0"/>
        <rFont val="Arial"/>
        <family val="2"/>
      </rPr>
      <t xml:space="preserve">. 
• Ensure </t>
    </r>
    <r>
      <rPr>
        <b/>
        <sz val="11"/>
        <color theme="4"/>
        <rFont val="Arial"/>
        <family val="2"/>
      </rPr>
      <t>salary costs</t>
    </r>
    <r>
      <rPr>
        <sz val="11"/>
        <color rgb="FF0070C0"/>
        <rFont val="Arial"/>
        <family val="2"/>
      </rPr>
      <t xml:space="preserve"> include </t>
    </r>
    <r>
      <rPr>
        <b/>
        <sz val="11"/>
        <color theme="4"/>
        <rFont val="Arial"/>
        <family val="2"/>
      </rPr>
      <t>cash</t>
    </r>
    <r>
      <rPr>
        <sz val="11"/>
        <color rgb="FF0070C0"/>
        <rFont val="Arial"/>
        <family val="2"/>
      </rPr>
      <t xml:space="preserve"> and </t>
    </r>
    <r>
      <rPr>
        <b/>
        <sz val="11"/>
        <color rgb="FFA4967F"/>
        <rFont val="Arial"/>
        <family val="2"/>
      </rPr>
      <t>Research organisation</t>
    </r>
    <r>
      <rPr>
        <sz val="11"/>
        <color rgb="FF0070C0"/>
        <rFont val="Arial"/>
        <family val="2"/>
      </rPr>
      <t xml:space="preserve"> </t>
    </r>
    <r>
      <rPr>
        <b/>
        <sz val="11"/>
        <color theme="4"/>
        <rFont val="Arial"/>
        <family val="2"/>
      </rPr>
      <t>in-kind contributions</t>
    </r>
    <r>
      <rPr>
        <sz val="11"/>
        <color rgb="FF0070C0"/>
        <rFont val="Arial"/>
        <family val="2"/>
      </rPr>
      <t xml:space="preserve"> as well as any </t>
    </r>
    <r>
      <rPr>
        <b/>
        <sz val="11"/>
        <color theme="4"/>
        <rFont val="Arial"/>
        <family val="2"/>
      </rPr>
      <t>on-costs</t>
    </r>
    <r>
      <rPr>
        <sz val="11"/>
        <color rgb="FF0070C0"/>
        <rFont val="Arial"/>
        <family val="2"/>
      </rPr>
      <t>.</t>
    </r>
    <r>
      <rPr>
        <b/>
        <sz val="11"/>
        <color rgb="FF0070C0"/>
        <rFont val="Arial"/>
        <family val="2"/>
      </rPr>
      <t xml:space="preserve">  </t>
    </r>
    <r>
      <rPr>
        <b/>
        <sz val="11"/>
        <color rgb="FFFF0000"/>
        <rFont val="Arial"/>
        <family val="2"/>
      </rPr>
      <t xml:space="preserve">
</t>
    </r>
    <r>
      <rPr>
        <b/>
        <sz val="11"/>
        <color rgb="FF0070C0"/>
        <rFont val="Arial"/>
        <family val="2"/>
      </rPr>
      <t xml:space="preserve">
Explanatory Notes (Column E)                                                                                                                                                                                                                                                                                                                                                      </t>
    </r>
    <r>
      <rPr>
        <sz val="11"/>
        <color rgb="FF0070C0"/>
        <rFont val="Arial"/>
        <family val="2"/>
      </rPr>
      <t xml:space="preserve">
• If the total proposed </t>
    </r>
    <r>
      <rPr>
        <b/>
        <sz val="11"/>
        <color theme="4"/>
        <rFont val="Arial"/>
        <family val="2"/>
      </rPr>
      <t>GRDC Research Funds</t>
    </r>
    <r>
      <rPr>
        <sz val="11"/>
        <color rgb="FF0070C0"/>
        <rFont val="Arial"/>
        <family val="2"/>
      </rPr>
      <t xml:space="preserve"> (</t>
    </r>
    <r>
      <rPr>
        <b/>
        <sz val="11"/>
        <color theme="4"/>
        <rFont val="Arial"/>
        <family val="2"/>
      </rPr>
      <t xml:space="preserve">salary, travel, operating </t>
    </r>
    <r>
      <rPr>
        <sz val="11"/>
        <color rgb="FF0070C0"/>
        <rFont val="Arial"/>
        <family val="2"/>
      </rPr>
      <t>plus</t>
    </r>
    <r>
      <rPr>
        <b/>
        <sz val="11"/>
        <color theme="4"/>
        <rFont val="Arial"/>
        <family val="2"/>
      </rPr>
      <t xml:space="preserve"> capital costs</t>
    </r>
    <r>
      <rPr>
        <sz val="11"/>
        <color rgb="FF0070C0"/>
        <rFont val="Arial"/>
        <family val="2"/>
      </rPr>
      <t xml:space="preserve">) for this project is:
   - </t>
    </r>
    <r>
      <rPr>
        <u/>
        <sz val="11"/>
        <color rgb="FF0070C0"/>
        <rFont val="Arial"/>
        <family val="2"/>
      </rPr>
      <t>equal to or under $250k</t>
    </r>
    <r>
      <rPr>
        <sz val="11"/>
        <color rgb="FF0070C0"/>
        <rFont val="Arial"/>
        <family val="2"/>
      </rPr>
      <t xml:space="preserve">, provide </t>
    </r>
    <r>
      <rPr>
        <b/>
        <sz val="11"/>
        <color theme="4"/>
        <rFont val="Arial"/>
        <family val="2"/>
      </rPr>
      <t>salary costs</t>
    </r>
    <r>
      <rPr>
        <sz val="11"/>
        <color rgb="FF0070C0"/>
        <rFont val="Arial"/>
        <family val="2"/>
      </rPr>
      <t xml:space="preserve"> under a single broad heading e.g. Salary expenses.</t>
    </r>
    <r>
      <rPr>
        <b/>
        <i/>
        <sz val="11"/>
        <color theme="8"/>
        <rFont val="Arial"/>
        <family val="2"/>
      </rPr>
      <t>Example #1</t>
    </r>
    <r>
      <rPr>
        <sz val="11"/>
        <color rgb="FF0070C0"/>
        <rFont val="Arial"/>
        <family val="2"/>
      </rPr>
      <t xml:space="preserve">
   - </t>
    </r>
    <r>
      <rPr>
        <u/>
        <sz val="11"/>
        <color rgb="FF0070C0"/>
        <rFont val="Arial"/>
        <family val="2"/>
      </rPr>
      <t>over $250k</t>
    </r>
    <r>
      <rPr>
        <sz val="11"/>
        <color rgb="FF0070C0"/>
        <rFont val="Arial"/>
        <family val="2"/>
      </rPr>
      <t xml:space="preserve"> list the specific positions the </t>
    </r>
    <r>
      <rPr>
        <b/>
        <sz val="11"/>
        <color theme="4"/>
        <rFont val="Arial"/>
        <family val="2"/>
      </rPr>
      <t>funding source</t>
    </r>
    <r>
      <rPr>
        <sz val="11"/>
        <color rgb="FF0070C0"/>
        <rFont val="Arial"/>
        <family val="2"/>
      </rPr>
      <t xml:space="preserve"> (Column F) is contributing towards e.g. Professor and Senior Experimental Scientist. </t>
    </r>
    <r>
      <rPr>
        <b/>
        <i/>
        <sz val="11"/>
        <color theme="8"/>
        <rFont val="Arial"/>
        <family val="2"/>
      </rPr>
      <t xml:space="preserve">Example #2 </t>
    </r>
    <r>
      <rPr>
        <sz val="11"/>
        <color theme="8"/>
        <rFont val="Arial"/>
        <family val="2"/>
      </rPr>
      <t xml:space="preserve">   </t>
    </r>
    <r>
      <rPr>
        <sz val="11"/>
        <color rgb="FF0070C0"/>
        <rFont val="Arial"/>
        <family val="2"/>
      </rPr>
      <t xml:space="preserve">                                                                                                                                                                                                                                                                                                                                                                                      • Provide the total cost for</t>
    </r>
    <r>
      <rPr>
        <b/>
        <sz val="11"/>
        <color theme="4"/>
        <rFont val="Arial"/>
        <family val="2"/>
      </rPr>
      <t xml:space="preserve"> organisational</t>
    </r>
    <r>
      <rPr>
        <sz val="11"/>
        <color theme="4"/>
        <rFont val="Arial"/>
        <family val="2"/>
      </rPr>
      <t xml:space="preserve"> </t>
    </r>
    <r>
      <rPr>
        <b/>
        <sz val="11"/>
        <color theme="4"/>
        <rFont val="Arial"/>
        <family val="2"/>
      </rPr>
      <t xml:space="preserve">overheads </t>
    </r>
    <r>
      <rPr>
        <sz val="11"/>
        <color rgb="FF0070C0"/>
        <rFont val="Arial"/>
        <family val="2"/>
      </rPr>
      <t xml:space="preserve">on a separate line per </t>
    </r>
    <r>
      <rPr>
        <b/>
        <sz val="11"/>
        <color theme="4"/>
        <rFont val="Arial"/>
        <family val="2"/>
      </rPr>
      <t>funding source</t>
    </r>
    <r>
      <rPr>
        <sz val="11"/>
        <color rgb="FF0070C0"/>
        <rFont val="Arial"/>
        <family val="2"/>
      </rPr>
      <t xml:space="preserve"> (Column F) and show how the cost is calculated.
• Ensure the position titles match those you have listed in the 'Personnel' section of the application on the Grains Investment Portal (GIP). 
• List staff by name and position/level if known.
</t>
    </r>
    <r>
      <rPr>
        <b/>
        <sz val="11"/>
        <color rgb="FF0070C0"/>
        <rFont val="Arial"/>
        <family val="2"/>
      </rPr>
      <t>Funding Source (Column F)</t>
    </r>
    <r>
      <rPr>
        <sz val="11"/>
        <color rgb="FF0070C0"/>
        <rFont val="Arial"/>
        <family val="2"/>
      </rPr>
      <t xml:space="preserve">
• Specify which organisation(s) (GRDC, </t>
    </r>
    <r>
      <rPr>
        <b/>
        <sz val="11"/>
        <color theme="4"/>
        <rFont val="Arial"/>
        <family val="2"/>
      </rPr>
      <t>Lead Research Organisation</t>
    </r>
    <r>
      <rPr>
        <sz val="11"/>
        <color rgb="FF0070C0"/>
        <rFont val="Arial"/>
        <family val="2"/>
      </rPr>
      <t xml:space="preserve">, </t>
    </r>
    <r>
      <rPr>
        <b/>
        <sz val="11"/>
        <color theme="4"/>
        <rFont val="Arial"/>
        <family val="2"/>
      </rPr>
      <t>Research Organisation</t>
    </r>
    <r>
      <rPr>
        <sz val="11"/>
        <color rgb="FF0070C0"/>
        <rFont val="Arial"/>
        <family val="2"/>
      </rPr>
      <t xml:space="preserve"> or a </t>
    </r>
    <r>
      <rPr>
        <b/>
        <sz val="11"/>
        <color theme="4"/>
        <rFont val="Arial"/>
        <family val="2"/>
      </rPr>
      <t>Third Party</t>
    </r>
    <r>
      <rPr>
        <sz val="11"/>
        <color rgb="FF0070C0"/>
        <rFont val="Arial"/>
        <family val="2"/>
      </rPr>
      <t xml:space="preserve">) will be contributing towards the identified </t>
    </r>
    <r>
      <rPr>
        <b/>
        <sz val="11"/>
        <color theme="4"/>
        <rFont val="Arial"/>
        <family val="2"/>
      </rPr>
      <t>salary costs</t>
    </r>
    <r>
      <rPr>
        <sz val="11"/>
        <color rgb="FF0070C0"/>
        <rFont val="Arial"/>
        <family val="2"/>
      </rPr>
      <t xml:space="preserve">. If a </t>
    </r>
    <r>
      <rPr>
        <b/>
        <sz val="11"/>
        <color theme="4"/>
        <rFont val="Arial"/>
        <family val="2"/>
      </rPr>
      <t>Third Party</t>
    </r>
    <r>
      <rPr>
        <sz val="11"/>
        <color rgb="FF0070C0"/>
        <rFont val="Arial"/>
        <family val="2"/>
      </rPr>
      <t xml:space="preserve"> is funding the salary, then please name the party in the explanatory notes.   </t>
    </r>
  </si>
  <si>
    <r>
      <rPr>
        <b/>
        <sz val="14"/>
        <color rgb="FF0070C0"/>
        <rFont val="Arial"/>
        <family val="2"/>
      </rPr>
      <t>Quick Tips</t>
    </r>
    <r>
      <rPr>
        <sz val="11"/>
        <color rgb="FF0070C0"/>
        <rFont val="Arial"/>
        <family val="2"/>
      </rPr>
      <t xml:space="preserve">
• Use this sheet to provide details of all proposed </t>
    </r>
    <r>
      <rPr>
        <b/>
        <sz val="11"/>
        <color theme="4"/>
        <rFont val="Arial"/>
        <family val="2"/>
      </rPr>
      <t>travel costs</t>
    </r>
    <r>
      <rPr>
        <sz val="11"/>
        <color rgb="FF0070C0"/>
        <rFont val="Arial"/>
        <family val="2"/>
      </rPr>
      <t xml:space="preserve"> and relevant </t>
    </r>
    <r>
      <rPr>
        <b/>
        <sz val="11"/>
        <color theme="4"/>
        <rFont val="Arial"/>
        <family val="2"/>
      </rPr>
      <t>funding source(s)</t>
    </r>
    <r>
      <rPr>
        <sz val="11"/>
        <color rgb="FF0070C0"/>
        <rFont val="Arial"/>
        <family val="2"/>
      </rPr>
      <t xml:space="preserve"> associated with the delivery of the project.  
• Ensure </t>
    </r>
    <r>
      <rPr>
        <b/>
        <sz val="11"/>
        <color theme="4"/>
        <rFont val="Arial"/>
        <family val="2"/>
      </rPr>
      <t>travel costs</t>
    </r>
    <r>
      <rPr>
        <sz val="11"/>
        <color rgb="FF0070C0"/>
        <rFont val="Arial"/>
        <family val="2"/>
      </rPr>
      <t xml:space="preserve"> include </t>
    </r>
    <r>
      <rPr>
        <b/>
        <sz val="11"/>
        <color theme="4"/>
        <rFont val="Arial"/>
        <family val="2"/>
      </rPr>
      <t>cash</t>
    </r>
    <r>
      <rPr>
        <sz val="11"/>
        <color rgb="FF0070C0"/>
        <rFont val="Arial"/>
        <family val="2"/>
      </rPr>
      <t xml:space="preserve"> and </t>
    </r>
    <r>
      <rPr>
        <b/>
        <sz val="11"/>
        <color rgb="FFA4967F"/>
        <rFont val="Arial"/>
        <family val="2"/>
      </rPr>
      <t>Research organisation in-kind contributions</t>
    </r>
    <r>
      <rPr>
        <sz val="11"/>
        <color rgb="FF0070C0"/>
        <rFont val="Arial"/>
        <family val="2"/>
      </rPr>
      <t xml:space="preserve">.
</t>
    </r>
    <r>
      <rPr>
        <b/>
        <sz val="11"/>
        <color rgb="FF0070C0"/>
        <rFont val="Arial"/>
        <family val="2"/>
      </rPr>
      <t>Explanatory Notes (Column D)</t>
    </r>
    <r>
      <rPr>
        <sz val="11"/>
        <color rgb="FF0070C0"/>
        <rFont val="Arial"/>
        <family val="2"/>
      </rPr>
      <t xml:space="preserve">
• If the total proposed </t>
    </r>
    <r>
      <rPr>
        <b/>
        <sz val="11"/>
        <color theme="4"/>
        <rFont val="Arial"/>
        <family val="2"/>
      </rPr>
      <t>GRDC Research Funds</t>
    </r>
    <r>
      <rPr>
        <sz val="11"/>
        <color rgb="FF0070C0"/>
        <rFont val="Arial"/>
        <family val="2"/>
      </rPr>
      <t xml:space="preserve"> (</t>
    </r>
    <r>
      <rPr>
        <b/>
        <sz val="11"/>
        <color theme="4"/>
        <rFont val="Arial"/>
        <family val="2"/>
      </rPr>
      <t>salary</t>
    </r>
    <r>
      <rPr>
        <sz val="11"/>
        <color rgb="FF0070C0"/>
        <rFont val="Arial"/>
        <family val="2"/>
      </rPr>
      <t>,</t>
    </r>
    <r>
      <rPr>
        <b/>
        <sz val="11"/>
        <color theme="4"/>
        <rFont val="Arial"/>
        <family val="2"/>
      </rPr>
      <t xml:space="preserve"> travel</t>
    </r>
    <r>
      <rPr>
        <sz val="11"/>
        <color rgb="FF0070C0"/>
        <rFont val="Arial"/>
        <family val="2"/>
      </rPr>
      <t xml:space="preserve">, </t>
    </r>
    <r>
      <rPr>
        <b/>
        <sz val="11"/>
        <color theme="4"/>
        <rFont val="Arial"/>
        <family val="2"/>
      </rPr>
      <t xml:space="preserve">operating </t>
    </r>
    <r>
      <rPr>
        <sz val="11"/>
        <color rgb="FF0070C0"/>
        <rFont val="Arial"/>
        <family val="2"/>
      </rPr>
      <t xml:space="preserve">plus </t>
    </r>
    <r>
      <rPr>
        <b/>
        <sz val="11"/>
        <color theme="4"/>
        <rFont val="Arial"/>
        <family val="2"/>
      </rPr>
      <t>capital costs</t>
    </r>
    <r>
      <rPr>
        <sz val="11"/>
        <color rgb="FF0070C0"/>
        <rFont val="Arial"/>
        <family val="2"/>
      </rPr>
      <t xml:space="preserve">) for this project is:
 - </t>
    </r>
    <r>
      <rPr>
        <u/>
        <sz val="11"/>
        <color rgb="FF0070C0"/>
        <rFont val="Arial"/>
        <family val="2"/>
      </rPr>
      <t>equal to or under $250k</t>
    </r>
    <r>
      <rPr>
        <sz val="11"/>
        <color rgb="FF0070C0"/>
        <rFont val="Arial"/>
        <family val="2"/>
      </rPr>
      <t xml:space="preserve">, provide costs under a single broad heading e.g. Travel expenses </t>
    </r>
    <r>
      <rPr>
        <b/>
        <i/>
        <sz val="11"/>
        <color theme="8"/>
        <rFont val="Arial"/>
        <family val="2"/>
      </rPr>
      <t>Example #1</t>
    </r>
    <r>
      <rPr>
        <sz val="11"/>
        <color rgb="FF0070C0"/>
        <rFont val="Arial"/>
        <family val="2"/>
      </rPr>
      <t xml:space="preserve">
 - </t>
    </r>
    <r>
      <rPr>
        <u/>
        <sz val="11"/>
        <color rgb="FF0070C0"/>
        <rFont val="Arial"/>
        <family val="2"/>
      </rPr>
      <t>over $250k</t>
    </r>
    <r>
      <rPr>
        <sz val="11"/>
        <color rgb="FF0070C0"/>
        <rFont val="Arial"/>
        <family val="2"/>
      </rPr>
      <t xml:space="preserve">  provide a high level breakdown of the travel expenses.</t>
    </r>
    <r>
      <rPr>
        <sz val="11"/>
        <color theme="8"/>
        <rFont val="Arial"/>
        <family val="2"/>
      </rPr>
      <t xml:space="preserve"> </t>
    </r>
    <r>
      <rPr>
        <b/>
        <i/>
        <sz val="11"/>
        <color theme="8"/>
        <rFont val="Arial"/>
        <family val="2"/>
      </rPr>
      <t>Example #2</t>
    </r>
    <r>
      <rPr>
        <b/>
        <sz val="11"/>
        <color theme="8"/>
        <rFont val="Arial"/>
        <family val="2"/>
      </rPr>
      <t xml:space="preserve">  </t>
    </r>
    <r>
      <rPr>
        <sz val="11"/>
        <color rgb="FF0070C0"/>
        <rFont val="Arial"/>
        <family val="2"/>
      </rPr>
      <t xml:space="preserve">
• If a single travel expense e.g. accommodation, </t>
    </r>
    <r>
      <rPr>
        <u/>
        <sz val="11"/>
        <color rgb="FF0070C0"/>
        <rFont val="Arial"/>
        <family val="2"/>
      </rPr>
      <t>exceeds 20% of the total proposed GRDC funds</t>
    </r>
    <r>
      <rPr>
        <sz val="11"/>
        <color rgb="FF0070C0"/>
        <rFont val="Arial"/>
        <family val="2"/>
      </rPr>
      <t>, then list this expense as a separate item number.</t>
    </r>
    <r>
      <rPr>
        <sz val="11"/>
        <color theme="8"/>
        <rFont val="Arial"/>
        <family val="2"/>
      </rPr>
      <t xml:space="preserve"> </t>
    </r>
    <r>
      <rPr>
        <b/>
        <i/>
        <sz val="11"/>
        <color theme="8"/>
        <rFont val="Arial"/>
        <family val="2"/>
      </rPr>
      <t>Example #3</t>
    </r>
    <r>
      <rPr>
        <sz val="11"/>
        <color rgb="FF0070C0"/>
        <rFont val="Arial"/>
        <family val="2"/>
      </rPr>
      <t xml:space="preserve">
</t>
    </r>
    <r>
      <rPr>
        <b/>
        <sz val="11"/>
        <color rgb="FF0070C0"/>
        <rFont val="Arial"/>
        <family val="2"/>
      </rPr>
      <t>Funding Source (Column E)</t>
    </r>
    <r>
      <rPr>
        <sz val="11"/>
        <color rgb="FF0070C0"/>
        <rFont val="Arial"/>
        <family val="2"/>
      </rPr>
      <t xml:space="preserve">
• Specify which organisation (GRDC, </t>
    </r>
    <r>
      <rPr>
        <b/>
        <sz val="11"/>
        <color theme="4"/>
        <rFont val="Arial"/>
        <family val="2"/>
      </rPr>
      <t>Lead Research Organisation</t>
    </r>
    <r>
      <rPr>
        <sz val="11"/>
        <color rgb="FF0070C0"/>
        <rFont val="Arial"/>
        <family val="2"/>
      </rPr>
      <t xml:space="preserve">, </t>
    </r>
    <r>
      <rPr>
        <b/>
        <sz val="11"/>
        <color theme="4"/>
        <rFont val="Arial"/>
        <family val="2"/>
      </rPr>
      <t>Research Organisation</t>
    </r>
    <r>
      <rPr>
        <sz val="11"/>
        <color rgb="FF0070C0"/>
        <rFont val="Arial"/>
        <family val="2"/>
      </rPr>
      <t xml:space="preserve"> or </t>
    </r>
    <r>
      <rPr>
        <b/>
        <sz val="11"/>
        <color theme="4"/>
        <rFont val="Arial"/>
        <family val="2"/>
      </rPr>
      <t>Third Party</t>
    </r>
    <r>
      <rPr>
        <sz val="11"/>
        <color rgb="FF0070C0"/>
        <rFont val="Arial"/>
        <family val="2"/>
      </rPr>
      <t>) will be contributing towards the identified</t>
    </r>
    <r>
      <rPr>
        <b/>
        <sz val="11"/>
        <color theme="4"/>
        <rFont val="Arial"/>
        <family val="2"/>
      </rPr>
      <t xml:space="preserve"> travel costs</t>
    </r>
    <r>
      <rPr>
        <sz val="11"/>
        <color rgb="FF0070C0"/>
        <rFont val="Arial"/>
        <family val="2"/>
      </rPr>
      <t>.</t>
    </r>
  </si>
  <si>
    <r>
      <rPr>
        <b/>
        <sz val="14"/>
        <color rgb="FF0070C0"/>
        <rFont val="Arial"/>
        <family val="2"/>
      </rPr>
      <t>Quick Tips</t>
    </r>
    <r>
      <rPr>
        <sz val="11"/>
        <color rgb="FF0070C0"/>
        <rFont val="Arial"/>
        <family val="2"/>
      </rPr>
      <t xml:space="preserve">
• Use this sheet to provide details of all proposed </t>
    </r>
    <r>
      <rPr>
        <b/>
        <sz val="11"/>
        <color theme="4"/>
        <rFont val="Arial"/>
        <family val="2"/>
      </rPr>
      <t>operating costs</t>
    </r>
    <r>
      <rPr>
        <sz val="11"/>
        <color rgb="FF0070C0"/>
        <rFont val="Arial"/>
        <family val="2"/>
      </rPr>
      <t xml:space="preserve"> and relevant </t>
    </r>
    <r>
      <rPr>
        <b/>
        <sz val="11"/>
        <color theme="4"/>
        <rFont val="Arial"/>
        <family val="2"/>
      </rPr>
      <t>funding source(s)</t>
    </r>
    <r>
      <rPr>
        <sz val="11"/>
        <color rgb="FF0070C0"/>
        <rFont val="Arial"/>
        <family val="2"/>
      </rPr>
      <t xml:space="preserve"> associated with the delivery of the project. 
• Ensure operating costs include </t>
    </r>
    <r>
      <rPr>
        <b/>
        <sz val="11"/>
        <color theme="4"/>
        <rFont val="Arial"/>
        <family val="2"/>
      </rPr>
      <t>cash</t>
    </r>
    <r>
      <rPr>
        <sz val="11"/>
        <color rgb="FF0070C0"/>
        <rFont val="Arial"/>
        <family val="2"/>
      </rPr>
      <t xml:space="preserve"> and</t>
    </r>
    <r>
      <rPr>
        <b/>
        <sz val="11"/>
        <color rgb="FF0070C0"/>
        <rFont val="Arial"/>
        <family val="2"/>
      </rPr>
      <t xml:space="preserve"> </t>
    </r>
    <r>
      <rPr>
        <b/>
        <sz val="11"/>
        <color rgb="FFA4967F"/>
        <rFont val="Arial"/>
        <family val="2"/>
      </rPr>
      <t>Research organisation in-kind contributions.</t>
    </r>
    <r>
      <rPr>
        <sz val="11"/>
        <color rgb="FF0070C0"/>
        <rFont val="Arial"/>
        <family val="2"/>
      </rPr>
      <t xml:space="preserve">
</t>
    </r>
    <r>
      <rPr>
        <b/>
        <u/>
        <sz val="11"/>
        <color rgb="FF0070C0"/>
        <rFont val="Arial"/>
        <family val="2"/>
      </rPr>
      <t xml:space="preserve">
</t>
    </r>
    <r>
      <rPr>
        <b/>
        <sz val="11"/>
        <color rgb="FF0070C0"/>
        <rFont val="Arial"/>
        <family val="2"/>
      </rPr>
      <t>Explanatory Notes (Column D)</t>
    </r>
    <r>
      <rPr>
        <sz val="11"/>
        <color rgb="FF0070C0"/>
        <rFont val="Arial"/>
        <family val="2"/>
      </rPr>
      <t xml:space="preserve">
• If the total proposed </t>
    </r>
    <r>
      <rPr>
        <b/>
        <sz val="11"/>
        <color theme="4"/>
        <rFont val="Arial"/>
        <family val="2"/>
      </rPr>
      <t>GRDC Research Funds</t>
    </r>
    <r>
      <rPr>
        <sz val="11"/>
        <color rgb="FF0070C0"/>
        <rFont val="Arial"/>
        <family val="2"/>
      </rPr>
      <t xml:space="preserve"> (</t>
    </r>
    <r>
      <rPr>
        <b/>
        <sz val="11"/>
        <color theme="4"/>
        <rFont val="Arial"/>
        <family val="2"/>
      </rPr>
      <t>salary</t>
    </r>
    <r>
      <rPr>
        <sz val="11"/>
        <color rgb="FF0070C0"/>
        <rFont val="Arial"/>
        <family val="2"/>
      </rPr>
      <t>,</t>
    </r>
    <r>
      <rPr>
        <b/>
        <sz val="11"/>
        <color rgb="FF0070C0"/>
        <rFont val="Arial"/>
        <family val="2"/>
      </rPr>
      <t xml:space="preserve"> </t>
    </r>
    <r>
      <rPr>
        <b/>
        <sz val="11"/>
        <color theme="4"/>
        <rFont val="Arial"/>
        <family val="2"/>
      </rPr>
      <t>travel</t>
    </r>
    <r>
      <rPr>
        <sz val="11"/>
        <color rgb="FF0070C0"/>
        <rFont val="Arial"/>
        <family val="2"/>
      </rPr>
      <t xml:space="preserve">, </t>
    </r>
    <r>
      <rPr>
        <b/>
        <sz val="11"/>
        <color theme="4"/>
        <rFont val="Arial"/>
        <family val="2"/>
      </rPr>
      <t>operating</t>
    </r>
    <r>
      <rPr>
        <sz val="11"/>
        <color rgb="FF0070C0"/>
        <rFont val="Arial"/>
        <family val="2"/>
      </rPr>
      <t xml:space="preserve"> plus </t>
    </r>
    <r>
      <rPr>
        <b/>
        <sz val="11"/>
        <color theme="4"/>
        <rFont val="Arial"/>
        <family val="2"/>
      </rPr>
      <t>capital costs</t>
    </r>
    <r>
      <rPr>
        <sz val="11"/>
        <color rgb="FF0070C0"/>
        <rFont val="Arial"/>
        <family val="2"/>
      </rPr>
      <t xml:space="preserve">) for this project is:
 - </t>
    </r>
    <r>
      <rPr>
        <u/>
        <sz val="11"/>
        <color rgb="FF0070C0"/>
        <rFont val="Arial"/>
        <family val="2"/>
      </rPr>
      <t>equal to or under $250k</t>
    </r>
    <r>
      <rPr>
        <sz val="11"/>
        <color rgb="FF0070C0"/>
        <rFont val="Arial"/>
        <family val="2"/>
      </rPr>
      <t xml:space="preserve">, provide costs under a single broad heading e.g. Operating expenses </t>
    </r>
    <r>
      <rPr>
        <b/>
        <i/>
        <sz val="11"/>
        <color theme="8"/>
        <rFont val="Arial"/>
        <family val="2"/>
      </rPr>
      <t>Example #1</t>
    </r>
    <r>
      <rPr>
        <sz val="11"/>
        <color rgb="FF0070C0"/>
        <rFont val="Arial"/>
        <family val="2"/>
      </rPr>
      <t xml:space="preserve">
 - </t>
    </r>
    <r>
      <rPr>
        <u/>
        <sz val="11"/>
        <color rgb="FF0070C0"/>
        <rFont val="Arial"/>
        <family val="2"/>
      </rPr>
      <t>over $250k</t>
    </r>
    <r>
      <rPr>
        <sz val="11"/>
        <color rgb="FF0070C0"/>
        <rFont val="Arial"/>
        <family val="2"/>
      </rPr>
      <t xml:space="preserve"> please provide a high level breakdown of the operating expenses.</t>
    </r>
    <r>
      <rPr>
        <sz val="11"/>
        <color theme="8"/>
        <rFont val="Arial"/>
        <family val="2"/>
      </rPr>
      <t xml:space="preserve"> </t>
    </r>
    <r>
      <rPr>
        <b/>
        <i/>
        <sz val="11"/>
        <color theme="8"/>
        <rFont val="Arial"/>
        <family val="2"/>
      </rPr>
      <t>Example #2</t>
    </r>
    <r>
      <rPr>
        <i/>
        <sz val="11"/>
        <color rgb="FF0070C0"/>
        <rFont val="Arial"/>
        <family val="2"/>
      </rPr>
      <t xml:space="preserve"> </t>
    </r>
    <r>
      <rPr>
        <sz val="11"/>
        <color rgb="FF0070C0"/>
        <rFont val="Arial"/>
        <family val="2"/>
      </rPr>
      <t xml:space="preserve"> 
• If a single operating cost </t>
    </r>
    <r>
      <rPr>
        <u/>
        <sz val="11"/>
        <color rgb="FF0070C0"/>
        <rFont val="Arial"/>
        <family val="2"/>
      </rPr>
      <t>exceeds 20% of the total proposed GRDC funds</t>
    </r>
    <r>
      <rPr>
        <sz val="11"/>
        <color rgb="FF0070C0"/>
        <rFont val="Arial"/>
        <family val="2"/>
      </rPr>
      <t>, then list this cost as a separate item number.</t>
    </r>
    <r>
      <rPr>
        <i/>
        <sz val="11"/>
        <color rgb="FF0070C0"/>
        <rFont val="Arial"/>
        <family val="2"/>
      </rPr>
      <t xml:space="preserve"> </t>
    </r>
    <r>
      <rPr>
        <i/>
        <sz val="11"/>
        <color theme="8"/>
        <rFont val="Arial"/>
        <family val="2"/>
      </rPr>
      <t>E</t>
    </r>
    <r>
      <rPr>
        <b/>
        <i/>
        <sz val="11"/>
        <color theme="8"/>
        <rFont val="Arial"/>
        <family val="2"/>
      </rPr>
      <t>xample #3</t>
    </r>
    <r>
      <rPr>
        <sz val="11"/>
        <color rgb="FF0070C0"/>
        <rFont val="Arial"/>
        <family val="2"/>
      </rPr>
      <t xml:space="preserve">
</t>
    </r>
    <r>
      <rPr>
        <b/>
        <sz val="11"/>
        <color rgb="FF0070C0"/>
        <rFont val="Arial"/>
        <family val="2"/>
      </rPr>
      <t>Funding Source (Column E)</t>
    </r>
    <r>
      <rPr>
        <u/>
        <sz val="11"/>
        <color rgb="FF0070C0"/>
        <rFont val="Arial"/>
        <family val="2"/>
      </rPr>
      <t xml:space="preserve">
</t>
    </r>
    <r>
      <rPr>
        <sz val="11"/>
        <color rgb="FF0070C0"/>
        <rFont val="Arial"/>
        <family val="2"/>
      </rPr>
      <t xml:space="preserve">• Specify which organisation (GRDC, </t>
    </r>
    <r>
      <rPr>
        <b/>
        <sz val="11"/>
        <color theme="4"/>
        <rFont val="Arial"/>
        <family val="2"/>
      </rPr>
      <t>Lead Research Organisation</t>
    </r>
    <r>
      <rPr>
        <sz val="11"/>
        <color rgb="FF0070C0"/>
        <rFont val="Arial"/>
        <family val="2"/>
      </rPr>
      <t xml:space="preserve">, </t>
    </r>
    <r>
      <rPr>
        <b/>
        <sz val="11"/>
        <color theme="4"/>
        <rFont val="Arial"/>
        <family val="2"/>
      </rPr>
      <t>Research Organisation</t>
    </r>
    <r>
      <rPr>
        <sz val="11"/>
        <color rgb="FF0070C0"/>
        <rFont val="Arial"/>
        <family val="2"/>
      </rPr>
      <t xml:space="preserve"> or </t>
    </r>
    <r>
      <rPr>
        <b/>
        <sz val="11"/>
        <color theme="4"/>
        <rFont val="Arial"/>
        <family val="2"/>
      </rPr>
      <t>Third Party</t>
    </r>
    <r>
      <rPr>
        <sz val="11"/>
        <color rgb="FF0070C0"/>
        <rFont val="Arial"/>
        <family val="2"/>
      </rPr>
      <t>) will be contributing towards the identified operating costs.</t>
    </r>
  </si>
  <si>
    <r>
      <rPr>
        <b/>
        <sz val="14"/>
        <color rgb="FF0070C0"/>
        <rFont val="Arial"/>
        <family val="2"/>
      </rPr>
      <t>Quick Tips</t>
    </r>
    <r>
      <rPr>
        <sz val="11"/>
        <color rgb="FF0070C0"/>
        <rFont val="Arial"/>
        <family val="2"/>
      </rPr>
      <t xml:space="preserve">
• Use this sheet to provide details of all </t>
    </r>
    <r>
      <rPr>
        <u/>
        <sz val="11"/>
        <color rgb="FF0070C0"/>
        <rFont val="Arial"/>
        <family val="2"/>
      </rPr>
      <t>proposed</t>
    </r>
    <r>
      <rPr>
        <sz val="11"/>
        <color rgb="FF0070C0"/>
        <rFont val="Arial"/>
        <family val="2"/>
      </rPr>
      <t xml:space="preserve"> </t>
    </r>
    <r>
      <rPr>
        <b/>
        <sz val="11"/>
        <color theme="4"/>
        <rFont val="Arial"/>
        <family val="2"/>
      </rPr>
      <t>capital costs</t>
    </r>
    <r>
      <rPr>
        <sz val="11"/>
        <color rgb="FF0070C0"/>
        <rFont val="Arial"/>
        <family val="2"/>
      </rPr>
      <t xml:space="preserve"> for the delivery of the project. 
• Ensure capital costs include </t>
    </r>
    <r>
      <rPr>
        <b/>
        <sz val="11"/>
        <color theme="4"/>
        <rFont val="Arial"/>
        <family val="2"/>
      </rPr>
      <t>cash</t>
    </r>
    <r>
      <rPr>
        <sz val="11"/>
        <color rgb="FF0070C0"/>
        <rFont val="Arial"/>
        <family val="2"/>
      </rPr>
      <t xml:space="preserve"> and</t>
    </r>
    <r>
      <rPr>
        <b/>
        <sz val="11"/>
        <color theme="4"/>
        <rFont val="Arial"/>
        <family val="2"/>
      </rPr>
      <t xml:space="preserve"> Research organisation in-kind contributions</t>
    </r>
    <r>
      <rPr>
        <b/>
        <sz val="11"/>
        <color rgb="FF0070C0"/>
        <rFont val="Arial"/>
        <family val="2"/>
      </rPr>
      <t>.</t>
    </r>
    <r>
      <rPr>
        <sz val="11"/>
        <color rgb="FF0070C0"/>
        <rFont val="Arial"/>
        <family val="2"/>
      </rPr>
      <t xml:space="preserve">   
• The use of </t>
    </r>
    <r>
      <rPr>
        <b/>
        <sz val="11"/>
        <color theme="4"/>
        <rFont val="Arial"/>
        <family val="2"/>
      </rPr>
      <t>GRDC Research Funds</t>
    </r>
    <r>
      <rPr>
        <sz val="11"/>
        <color rgb="FF0070C0"/>
        <rFont val="Arial"/>
        <family val="2"/>
      </rPr>
      <t xml:space="preserve"> for the purchase of capital items </t>
    </r>
    <r>
      <rPr>
        <u/>
        <sz val="11"/>
        <color rgb="FF0070C0"/>
        <rFont val="Arial"/>
        <family val="2"/>
      </rPr>
      <t>must</t>
    </r>
    <r>
      <rPr>
        <sz val="11"/>
        <color rgb="FF0070C0"/>
        <rFont val="Arial"/>
        <family val="2"/>
      </rPr>
      <t xml:space="preserve"> be approved by GRDC during contract negotiation and captured in the contract between GRDC and the Research Organisation. 
</t>
    </r>
    <r>
      <rPr>
        <b/>
        <sz val="11"/>
        <color rgb="FF0070C0"/>
        <rFont val="Arial"/>
        <family val="2"/>
      </rPr>
      <t>Explanatory Notes (Column E)</t>
    </r>
    <r>
      <rPr>
        <u/>
        <sz val="11"/>
        <color rgb="FF0070C0"/>
        <rFont val="Arial"/>
        <family val="2"/>
      </rPr>
      <t xml:space="preserve">
</t>
    </r>
    <r>
      <rPr>
        <sz val="11"/>
        <color rgb="FF0070C0"/>
        <rFont val="Arial"/>
        <family val="2"/>
      </rPr>
      <t>• Individually list all capital equipment/assets on this sheet.</t>
    </r>
    <r>
      <rPr>
        <b/>
        <sz val="11"/>
        <color rgb="FF0070C0"/>
        <rFont val="Arial"/>
        <family val="2"/>
      </rPr>
      <t xml:space="preserve"> </t>
    </r>
    <r>
      <rPr>
        <b/>
        <i/>
        <sz val="11"/>
        <color theme="8"/>
        <rFont val="Arial"/>
        <family val="2"/>
      </rPr>
      <t>Example #1</t>
    </r>
    <r>
      <rPr>
        <sz val="11"/>
        <color rgb="FF0070C0"/>
        <rFont val="Arial"/>
        <family val="2"/>
      </rPr>
      <t xml:space="preserve">
</t>
    </r>
    <r>
      <rPr>
        <b/>
        <sz val="11"/>
        <color rgb="FF0070C0"/>
        <rFont val="Arial"/>
        <family val="2"/>
      </rPr>
      <t>Funding Source (Column F)</t>
    </r>
    <r>
      <rPr>
        <u/>
        <sz val="11"/>
        <color rgb="FF0070C0"/>
        <rFont val="Arial"/>
        <family val="2"/>
      </rPr>
      <t xml:space="preserve">
</t>
    </r>
    <r>
      <rPr>
        <sz val="11"/>
        <color rgb="FF0070C0"/>
        <rFont val="Arial"/>
        <family val="2"/>
      </rPr>
      <t xml:space="preserve">• Specify which organisation (GRDC, </t>
    </r>
    <r>
      <rPr>
        <b/>
        <sz val="11"/>
        <color theme="4"/>
        <rFont val="Arial"/>
        <family val="2"/>
      </rPr>
      <t>Lead Research Organisation</t>
    </r>
    <r>
      <rPr>
        <sz val="11"/>
        <color rgb="FF0070C0"/>
        <rFont val="Arial"/>
        <family val="2"/>
      </rPr>
      <t xml:space="preserve">, </t>
    </r>
    <r>
      <rPr>
        <b/>
        <sz val="11"/>
        <color theme="4"/>
        <rFont val="Arial"/>
        <family val="2"/>
      </rPr>
      <t>Research Organisation</t>
    </r>
    <r>
      <rPr>
        <sz val="11"/>
        <color rgb="FF0070C0"/>
        <rFont val="Arial"/>
        <family val="2"/>
      </rPr>
      <t xml:space="preserve"> or </t>
    </r>
    <r>
      <rPr>
        <b/>
        <sz val="11"/>
        <color theme="4"/>
        <rFont val="Arial"/>
        <family val="2"/>
      </rPr>
      <t>Third Party</t>
    </r>
    <r>
      <rPr>
        <sz val="11"/>
        <color rgb="FF0070C0"/>
        <rFont val="Arial"/>
        <family val="2"/>
      </rPr>
      <t xml:space="preserve">) will be contributing towards the identified capital costs.                 </t>
    </r>
  </si>
  <si>
    <r>
      <rPr>
        <b/>
        <sz val="18"/>
        <rFont val="Proxima Nova"/>
        <family val="3"/>
        <scheme val="minor"/>
      </rPr>
      <t xml:space="preserve">Purpose
</t>
    </r>
    <r>
      <rPr>
        <sz val="18"/>
        <rFont val="Proxima Nova"/>
        <family val="3"/>
        <scheme val="minor"/>
      </rPr>
      <t xml:space="preserve">The purpose of the GRDC Budget Template: Grains Investment Portal (GIP) is to gather the necessary budget details required by GRDC to conduct the tender evaluation process.  
</t>
    </r>
    <r>
      <rPr>
        <b/>
        <sz val="18"/>
        <rFont val="Proxima Nova"/>
        <family val="3"/>
        <scheme val="minor"/>
      </rPr>
      <t xml:space="preserve">Requirements </t>
    </r>
    <r>
      <rPr>
        <sz val="18"/>
        <rFont val="Proxima Nova"/>
        <family val="3"/>
        <scheme val="minor"/>
      </rPr>
      <t xml:space="preserve">
• Complete the first five (5) sheets in this budget template.   
• Complete </t>
    </r>
    <r>
      <rPr>
        <u/>
        <sz val="18"/>
        <rFont val="Proxima Nova"/>
        <family val="3"/>
        <scheme val="minor"/>
      </rPr>
      <t>all</t>
    </r>
    <r>
      <rPr>
        <sz val="18"/>
        <rFont val="Proxima Nova"/>
        <family val="3"/>
        <scheme val="minor"/>
      </rPr>
      <t xml:space="preserve"> fields highlighted in yellow. The content in all other fields will be auto-populated based on formulas that have been built into the template.   
• Provide all budget figures in Australian dollars and exclusive of Goods and Services Tax (GST).
</t>
    </r>
    <r>
      <rPr>
        <b/>
        <sz val="18"/>
        <rFont val="Proxima Nova"/>
        <family val="3"/>
        <scheme val="minor"/>
      </rPr>
      <t>Glossary</t>
    </r>
    <r>
      <rPr>
        <sz val="18"/>
        <rFont val="Proxima Nova"/>
        <family val="3"/>
        <scheme val="minor"/>
      </rPr>
      <t xml:space="preserve">
• Definitions of key terms used in this template can be found in the </t>
    </r>
    <r>
      <rPr>
        <b/>
        <sz val="18"/>
        <rFont val="Proxima Nova"/>
        <family val="3"/>
        <scheme val="minor"/>
      </rPr>
      <t xml:space="preserve">Glossary </t>
    </r>
    <r>
      <rPr>
        <sz val="18"/>
        <rFont val="Proxima Nova"/>
        <family val="3"/>
        <scheme val="minor"/>
      </rPr>
      <t>sheet</t>
    </r>
    <r>
      <rPr>
        <b/>
        <sz val="18"/>
        <rFont val="Proxima Nova"/>
        <family val="3"/>
        <scheme val="minor"/>
      </rPr>
      <t>.</t>
    </r>
    <r>
      <rPr>
        <sz val="18"/>
        <rFont val="Proxima Nova"/>
        <family val="3"/>
        <scheme val="minor"/>
      </rPr>
      <t xml:space="preserve">  As you read the Quick Tips on the top of each sheet, you will see all terms included in the glossary highlighted in </t>
    </r>
    <r>
      <rPr>
        <b/>
        <sz val="18"/>
        <color rgb="FFA4967F"/>
        <rFont val="Proxima Nova"/>
        <family val="3"/>
        <scheme val="minor"/>
      </rPr>
      <t>brown</t>
    </r>
    <r>
      <rPr>
        <sz val="18"/>
        <rFont val="Proxima Nova"/>
        <family val="3"/>
        <scheme val="minor"/>
      </rPr>
      <t xml:space="preserve">.
</t>
    </r>
    <r>
      <rPr>
        <b/>
        <sz val="18"/>
        <rFont val="Proxima Nova"/>
        <family val="3"/>
        <scheme val="minor"/>
      </rPr>
      <t>Help</t>
    </r>
    <r>
      <rPr>
        <sz val="18"/>
        <rFont val="Proxima Nova"/>
        <family val="3"/>
        <scheme val="minor"/>
      </rPr>
      <t xml:space="preserve">
• If you need technical assistance to complete this template, then please contact </t>
    </r>
    <r>
      <rPr>
        <u/>
        <sz val="18"/>
        <color rgb="FF0000FF"/>
        <rFont val="Proxima Nova"/>
        <family val="3"/>
        <scheme val="minor"/>
      </rPr>
      <t>economics@grdc.com.au.</t>
    </r>
    <r>
      <rPr>
        <sz val="18"/>
        <rFont val="Proxima Nova"/>
        <family val="3"/>
        <scheme val="minor"/>
      </rPr>
      <t xml:space="preserve">
• If you have a question relating to an open tender, then please contact the GRDC Officer listed on the Document Contact and Enquiries section of the specific open tender on the GRDC website.
• If you have a question relating to a limited tender, then please contact the GRDC Officer listed in your invitation letter.     </t>
    </r>
    <r>
      <rPr>
        <sz val="18"/>
        <color rgb="FFFF0000"/>
        <rFont val="Proxima Nova"/>
        <family val="3"/>
        <scheme val="minor"/>
      </rPr>
      <t xml:space="preserve">                                                                      </t>
    </r>
    <r>
      <rPr>
        <sz val="18"/>
        <rFont val="Proxima Nova"/>
        <family val="3"/>
        <scheme val="minor"/>
      </rPr>
      <t xml:space="preserve">                                                                                                                                                                                                                                                                                                                                                                                                                                                                                                                                                                   </t>
    </r>
  </si>
  <si>
    <t>Using this Template</t>
  </si>
  <si>
    <r>
      <t>Step 1</t>
    </r>
    <r>
      <rPr>
        <sz val="18"/>
        <rFont val="Proxima Nova"/>
        <family val="3"/>
        <scheme val="minor"/>
      </rPr>
      <t xml:space="preserve">: On the </t>
    </r>
    <r>
      <rPr>
        <b/>
        <sz val="18"/>
        <rFont val="Proxima Nova"/>
        <family val="3"/>
        <scheme val="minor"/>
      </rPr>
      <t xml:space="preserve">Budget Summary </t>
    </r>
    <r>
      <rPr>
        <sz val="18"/>
        <rFont val="Proxima Nova"/>
        <family val="3"/>
        <scheme val="minor"/>
      </rPr>
      <t xml:space="preserve">sheet enter the project financial years in the </t>
    </r>
    <r>
      <rPr>
        <b/>
        <sz val="18"/>
        <rFont val="Proxima Nova"/>
        <family val="3"/>
        <scheme val="minor"/>
      </rPr>
      <t xml:space="preserve">Proposed Commencement Date </t>
    </r>
    <r>
      <rPr>
        <sz val="18"/>
        <rFont val="Proxima Nova"/>
        <family val="3"/>
        <scheme val="minor"/>
      </rPr>
      <t>and</t>
    </r>
    <r>
      <rPr>
        <b/>
        <sz val="18"/>
        <rFont val="Proxima Nova"/>
        <family val="3"/>
        <scheme val="minor"/>
      </rPr>
      <t xml:space="preserve"> Proposed Completion Date </t>
    </r>
    <r>
      <rPr>
        <sz val="18"/>
        <rFont val="Proxima Nova"/>
        <family val="3"/>
        <scheme val="minor"/>
      </rPr>
      <t xml:space="preserve">fields. 
</t>
    </r>
    <r>
      <rPr>
        <u/>
        <sz val="18"/>
        <rFont val="Proxima Nova"/>
        <family val="3"/>
        <scheme val="minor"/>
      </rPr>
      <t>Result:</t>
    </r>
    <r>
      <rPr>
        <sz val="18"/>
        <rFont val="Proxima Nova"/>
        <family val="3"/>
        <scheme val="minor"/>
      </rPr>
      <t xml:space="preserve"> You’ll notice the proposed financial years appear in the Proposed Budget Summary section and throughout the template. 
</t>
    </r>
    <r>
      <rPr>
        <u/>
        <sz val="18"/>
        <rFont val="Proxima Nova"/>
        <family val="3"/>
        <scheme val="minor"/>
      </rPr>
      <t>Warning</t>
    </r>
    <r>
      <rPr>
        <sz val="18"/>
        <rFont val="Proxima Nova"/>
        <family val="3"/>
        <scheme val="minor"/>
      </rPr>
      <t>: If you do no complete these fields then project years will not appear in the other sheets.</t>
    </r>
  </si>
  <si>
    <r>
      <rPr>
        <b/>
        <sz val="18"/>
        <rFont val="Proxima Nova"/>
        <family val="3"/>
        <scheme val="minor"/>
      </rPr>
      <t>Step 2</t>
    </r>
    <r>
      <rPr>
        <sz val="18"/>
        <rFont val="Proxima Nova"/>
        <family val="3"/>
        <scheme val="minor"/>
      </rPr>
      <t xml:space="preserve">: On the </t>
    </r>
    <r>
      <rPr>
        <b/>
        <sz val="18"/>
        <rFont val="Proxima Nova"/>
        <family val="3"/>
        <scheme val="minor"/>
      </rPr>
      <t xml:space="preserve">Salary Costs, Travel Costs, Operating Costs </t>
    </r>
    <r>
      <rPr>
        <sz val="18"/>
        <rFont val="Proxima Nova"/>
        <family val="3"/>
        <scheme val="minor"/>
      </rPr>
      <t xml:space="preserve">and/or </t>
    </r>
    <r>
      <rPr>
        <b/>
        <sz val="18"/>
        <rFont val="Proxima Nova"/>
        <family val="3"/>
        <scheme val="minor"/>
      </rPr>
      <t>Capital Costs</t>
    </r>
    <r>
      <rPr>
        <sz val="18"/>
        <rFont val="Proxima Nova"/>
        <family val="3"/>
        <scheme val="minor"/>
      </rPr>
      <t xml:space="preserve"> sheets</t>
    </r>
    <r>
      <rPr>
        <b/>
        <sz val="18"/>
        <rFont val="Proxima Nova"/>
        <family val="3"/>
        <scheme val="minor"/>
      </rPr>
      <t xml:space="preserve"> </t>
    </r>
    <r>
      <rPr>
        <sz val="18"/>
        <rFont val="Proxima Nova"/>
        <family val="3"/>
        <scheme val="minor"/>
      </rPr>
      <t xml:space="preserve">enter details of each of the major budget items of the proposed investment. For </t>
    </r>
    <r>
      <rPr>
        <u/>
        <sz val="18"/>
        <rFont val="Proxima Nova"/>
        <family val="3"/>
        <scheme val="minor"/>
      </rPr>
      <t>each</t>
    </r>
    <r>
      <rPr>
        <sz val="18"/>
        <rFont val="Proxima Nova"/>
        <family val="3"/>
        <scheme val="minor"/>
      </rPr>
      <t xml:space="preserve"> cost item: 
•	provide a description in the </t>
    </r>
    <r>
      <rPr>
        <b/>
        <sz val="18"/>
        <rFont val="Proxima Nova"/>
        <family val="3"/>
        <scheme val="minor"/>
      </rPr>
      <t xml:space="preserve">Explanatory Notes </t>
    </r>
    <r>
      <rPr>
        <sz val="18"/>
        <rFont val="Proxima Nova"/>
        <family val="3"/>
        <scheme val="minor"/>
      </rPr>
      <t xml:space="preserve">cell. 
•	select the relevant option from the </t>
    </r>
    <r>
      <rPr>
        <b/>
        <sz val="18"/>
        <rFont val="Proxima Nova"/>
        <family val="3"/>
        <scheme val="minor"/>
      </rPr>
      <t xml:space="preserve">Funding Source </t>
    </r>
    <r>
      <rPr>
        <sz val="18"/>
        <rFont val="Proxima Nova"/>
        <family val="3"/>
        <scheme val="minor"/>
      </rPr>
      <t xml:space="preserve">drop-down list. 
•	select the relevant option from the </t>
    </r>
    <r>
      <rPr>
        <b/>
        <sz val="18"/>
        <rFont val="Proxima Nova"/>
        <family val="3"/>
        <scheme val="minor"/>
      </rPr>
      <t xml:space="preserve">Funding Split </t>
    </r>
    <r>
      <rPr>
        <sz val="18"/>
        <rFont val="Proxima Nova"/>
        <family val="3"/>
        <scheme val="minor"/>
      </rPr>
      <t xml:space="preserve">drop-down list. 
•	add the proposed budget for each year in the financial year cells. 
</t>
    </r>
    <r>
      <rPr>
        <u/>
        <sz val="18"/>
        <rFont val="Proxima Nova"/>
        <family val="3"/>
        <scheme val="minor"/>
      </rPr>
      <t xml:space="preserve">Note: </t>
    </r>
    <r>
      <rPr>
        <sz val="18"/>
        <rFont val="Proxima Nova"/>
        <family val="3"/>
        <scheme val="minor"/>
      </rPr>
      <t xml:space="preserve">GRDC in-kind is 12% and is automatically included when you select GRDC as the Funding Source for your cost item and GRDC Funds as the Funding Split. You can review the GRDC in-kind amount from the </t>
    </r>
    <r>
      <rPr>
        <b/>
        <sz val="18"/>
        <rFont val="Proxima Nova"/>
        <family val="3"/>
        <scheme val="minor"/>
      </rPr>
      <t>Budget Summary</t>
    </r>
    <r>
      <rPr>
        <sz val="18"/>
        <rFont val="Proxima Nova"/>
        <family val="3"/>
        <scheme val="minor"/>
      </rPr>
      <t xml:space="preserve"> sheet in line 36 cells G to L.</t>
    </r>
  </si>
  <si>
    <r>
      <rPr>
        <b/>
        <sz val="18"/>
        <rFont val="Proxima Nova"/>
        <family val="3"/>
        <scheme val="minor"/>
      </rPr>
      <t>Working with Formulas</t>
    </r>
    <r>
      <rPr>
        <sz val="18"/>
        <rFont val="Proxima Nova"/>
        <family val="3"/>
        <scheme val="minor"/>
      </rPr>
      <t xml:space="preserve">
This template contains many formulas to auto populate related fields and carry out calculations.  To protect the formulas and ensure they function correctly</t>
    </r>
    <r>
      <rPr>
        <u/>
        <sz val="18"/>
        <rFont val="Proxima Nova"/>
        <family val="3"/>
        <scheme val="minor"/>
      </rPr>
      <t xml:space="preserve"> do not:</t>
    </r>
    <r>
      <rPr>
        <sz val="18"/>
        <rFont val="Proxima Nova"/>
        <family val="3"/>
        <scheme val="minor"/>
      </rPr>
      <t xml:space="preserve">
•	copy and paste or type data into the </t>
    </r>
    <r>
      <rPr>
        <b/>
        <sz val="18"/>
        <rFont val="Proxima Nova"/>
        <family val="3"/>
        <scheme val="minor"/>
      </rPr>
      <t xml:space="preserve">Funding Source </t>
    </r>
    <r>
      <rPr>
        <sz val="18"/>
        <rFont val="Proxima Nova"/>
        <family val="3"/>
        <scheme val="minor"/>
      </rPr>
      <t>or</t>
    </r>
    <r>
      <rPr>
        <b/>
        <sz val="18"/>
        <rFont val="Proxima Nova"/>
        <family val="3"/>
        <scheme val="minor"/>
      </rPr>
      <t xml:space="preserve"> Funding Split </t>
    </r>
    <r>
      <rPr>
        <sz val="18"/>
        <rFont val="Proxima Nova"/>
        <family val="3"/>
        <scheme val="minor"/>
      </rPr>
      <t>cells. Only make a selection from the drop down options.
•	add more columns.
•	insert a row at the beginning or end.  
To add a row</t>
    </r>
    <r>
      <rPr>
        <u/>
        <sz val="18"/>
        <rFont val="Proxima Nova"/>
        <family val="3"/>
        <scheme val="minor"/>
      </rPr>
      <t>:</t>
    </r>
    <r>
      <rPr>
        <sz val="18"/>
        <rFont val="Proxima Nova"/>
        <family val="3"/>
        <scheme val="minor"/>
      </rPr>
      <t xml:space="preserve">
• Copy and paste any formulas from cells in the row above your new row into the newly inserted row including formulas in the:
-</t>
    </r>
    <r>
      <rPr>
        <b/>
        <sz val="18"/>
        <rFont val="Proxima Nova"/>
        <family val="3"/>
        <scheme val="minor"/>
      </rPr>
      <t xml:space="preserve">Salary Costs </t>
    </r>
    <r>
      <rPr>
        <sz val="18"/>
        <rFont val="Proxima Nova"/>
        <family val="3"/>
        <scheme val="minor"/>
      </rPr>
      <t xml:space="preserve">and </t>
    </r>
    <r>
      <rPr>
        <b/>
        <sz val="18"/>
        <rFont val="Proxima Nova"/>
        <family val="3"/>
        <scheme val="minor"/>
      </rPr>
      <t>Operating Costs</t>
    </r>
    <r>
      <rPr>
        <sz val="18"/>
        <rFont val="Proxima Nova"/>
        <family val="3"/>
        <scheme val="minor"/>
      </rPr>
      <t xml:space="preserve"> sheets, columns</t>
    </r>
    <r>
      <rPr>
        <b/>
        <sz val="18"/>
        <rFont val="Proxima Nova"/>
        <family val="3"/>
        <scheme val="minor"/>
      </rPr>
      <t xml:space="preserve"> BP, BQ, </t>
    </r>
    <r>
      <rPr>
        <sz val="18"/>
        <rFont val="Proxima Nova"/>
        <family val="3"/>
        <scheme val="minor"/>
      </rPr>
      <t xml:space="preserve">and </t>
    </r>
    <r>
      <rPr>
        <b/>
        <sz val="18"/>
        <rFont val="Proxima Nova"/>
        <family val="3"/>
        <scheme val="minor"/>
      </rPr>
      <t xml:space="preserve">BR, </t>
    </r>
    <r>
      <rPr>
        <sz val="18"/>
        <rFont val="Proxima Nova"/>
        <family val="3"/>
        <scheme val="minor"/>
      </rPr>
      <t xml:space="preserve">or 
</t>
    </r>
    <r>
      <rPr>
        <b/>
        <sz val="18"/>
        <rFont val="Proxima Nova"/>
        <family val="3"/>
        <scheme val="minor"/>
      </rPr>
      <t xml:space="preserve">-Travel Costs </t>
    </r>
    <r>
      <rPr>
        <sz val="18"/>
        <rFont val="Proxima Nova"/>
        <family val="3"/>
        <scheme val="minor"/>
      </rPr>
      <t xml:space="preserve">and </t>
    </r>
    <r>
      <rPr>
        <b/>
        <sz val="18"/>
        <rFont val="Proxima Nova"/>
        <family val="3"/>
        <scheme val="minor"/>
      </rPr>
      <t xml:space="preserve">Capital Costs </t>
    </r>
    <r>
      <rPr>
        <sz val="18"/>
        <rFont val="Proxima Nova"/>
        <family val="3"/>
        <scheme val="minor"/>
      </rPr>
      <t xml:space="preserve">sheets, columns </t>
    </r>
    <r>
      <rPr>
        <b/>
        <sz val="18"/>
        <rFont val="Proxima Nova"/>
        <family val="3"/>
        <scheme val="minor"/>
      </rPr>
      <t xml:space="preserve">BR, BS </t>
    </r>
    <r>
      <rPr>
        <sz val="18"/>
        <rFont val="Proxima Nova"/>
        <family val="3"/>
        <scheme val="minor"/>
      </rPr>
      <t>and</t>
    </r>
    <r>
      <rPr>
        <b/>
        <sz val="18"/>
        <rFont val="Proxima Nova"/>
        <family val="3"/>
        <scheme val="minor"/>
      </rPr>
      <t xml:space="preserve"> BT. </t>
    </r>
  </si>
  <si>
    <r>
      <rPr>
        <b/>
        <sz val="18"/>
        <rFont val="Proxima Nova"/>
        <family val="3"/>
        <scheme val="minor"/>
      </rPr>
      <t>Step 3:</t>
    </r>
    <r>
      <rPr>
        <sz val="18"/>
        <rFont val="Proxima Nova"/>
        <family val="3"/>
        <scheme val="minor"/>
      </rPr>
      <t xml:space="preserve"> Review the information on the </t>
    </r>
    <r>
      <rPr>
        <b/>
        <sz val="18"/>
        <rFont val="Proxima Nova"/>
        <family val="3"/>
        <scheme val="minor"/>
      </rPr>
      <t xml:space="preserve">Budget Summary </t>
    </r>
    <r>
      <rPr>
        <sz val="18"/>
        <rFont val="Proxima Nova"/>
        <family val="3"/>
        <scheme val="minor"/>
      </rPr>
      <t>sheet to ensure the sums align with the figures in each of the other sheets.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</si>
</sst>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yyyy"/>
    <numFmt numFmtId="167" formatCode="d/mm/yyyy;@"/>
  </numFmts>
  <fonts count="57" x14ac:knownFonts="1">
    <font>
      <sz val="11"/>
      <color theme="1"/>
      <name val="Proxima Nova"/>
      <family val="2"/>
      <scheme val="minor"/>
    </font>
    <font>
      <sz val="11"/>
      <color theme="1"/>
      <name val="Proxima Nova"/>
      <family val="2"/>
      <scheme val="minor"/>
    </font>
    <font>
      <i/>
      <sz val="11"/>
      <color theme="1"/>
      <name val="Proxima Nova"/>
      <family val="3"/>
      <scheme val="minor"/>
    </font>
    <font>
      <sz val="11"/>
      <color theme="1"/>
      <name val="Arial"/>
      <family val="2"/>
    </font>
    <font>
      <b/>
      <sz val="14"/>
      <color theme="1"/>
      <name val="Arial"/>
      <family val="2"/>
    </font>
    <font>
      <b/>
      <sz val="11"/>
      <color theme="1"/>
      <name val="Arial"/>
      <family val="2"/>
    </font>
    <font>
      <sz val="11"/>
      <color theme="0" tint="-4.9989318521683403E-2"/>
      <name val="Arial"/>
      <family val="2"/>
    </font>
    <font>
      <b/>
      <sz val="16"/>
      <color theme="0"/>
      <name val="Arial"/>
      <family val="2"/>
    </font>
    <font>
      <i/>
      <sz val="16"/>
      <color theme="0"/>
      <name val="Arial"/>
      <family val="2"/>
    </font>
    <font>
      <b/>
      <sz val="14"/>
      <color theme="0"/>
      <name val="Arial"/>
      <family val="2"/>
    </font>
    <font>
      <b/>
      <u/>
      <sz val="11"/>
      <color rgb="FFFF0000"/>
      <name val="Arial"/>
      <family val="2"/>
    </font>
    <font>
      <b/>
      <sz val="11"/>
      <name val="Arial"/>
      <family val="2"/>
    </font>
    <font>
      <b/>
      <sz val="12"/>
      <color theme="1"/>
      <name val="Arial"/>
      <family val="2"/>
    </font>
    <font>
      <i/>
      <sz val="14"/>
      <color theme="0"/>
      <name val="Arial"/>
      <family val="2"/>
    </font>
    <font>
      <sz val="12"/>
      <color theme="1"/>
      <name val="Arial"/>
      <family val="2"/>
    </font>
    <font>
      <b/>
      <u/>
      <sz val="11"/>
      <color theme="1"/>
      <name val="Arial"/>
      <family val="2"/>
    </font>
    <font>
      <i/>
      <sz val="8"/>
      <color theme="8"/>
      <name val="Arial"/>
      <family val="2"/>
    </font>
    <font>
      <sz val="11"/>
      <color theme="8"/>
      <name val="Arial"/>
      <family val="2"/>
    </font>
    <font>
      <b/>
      <sz val="14"/>
      <color rgb="FF0070C0"/>
      <name val="Arial"/>
      <family val="2"/>
    </font>
    <font>
      <b/>
      <sz val="11"/>
      <color rgb="FF0070C0"/>
      <name val="Arial"/>
      <family val="2"/>
    </font>
    <font>
      <sz val="11"/>
      <color rgb="FF0070C0"/>
      <name val="Arial"/>
      <family val="2"/>
    </font>
    <font>
      <u/>
      <sz val="11"/>
      <color rgb="FF0070C0"/>
      <name val="Arial"/>
      <family val="2"/>
    </font>
    <font>
      <i/>
      <sz val="10"/>
      <color rgb="FF0070C0"/>
      <name val="Arial"/>
      <family val="2"/>
    </font>
    <font>
      <i/>
      <sz val="8"/>
      <color rgb="FF0070C0"/>
      <name val="Arial"/>
      <family val="2"/>
    </font>
    <font>
      <i/>
      <sz val="11"/>
      <color rgb="FF0070C0"/>
      <name val="Arial"/>
      <family val="2"/>
    </font>
    <font>
      <i/>
      <sz val="11"/>
      <color theme="8"/>
      <name val="Arial"/>
      <family val="2"/>
    </font>
    <font>
      <b/>
      <u/>
      <sz val="11"/>
      <color rgb="FF0070C0"/>
      <name val="Arial"/>
      <family val="2"/>
    </font>
    <font>
      <sz val="10"/>
      <color rgb="FF0070C0"/>
      <name val="Arial"/>
      <family val="2"/>
    </font>
    <font>
      <b/>
      <i/>
      <sz val="8"/>
      <color theme="8"/>
      <name val="Arial"/>
      <family val="2"/>
    </font>
    <font>
      <sz val="11"/>
      <color rgb="FFFF0000"/>
      <name val="Arial"/>
      <family val="2"/>
    </font>
    <font>
      <b/>
      <sz val="30"/>
      <color theme="1"/>
      <name val="Arial"/>
      <family val="2"/>
    </font>
    <font>
      <b/>
      <sz val="28"/>
      <color theme="1"/>
      <name val="Arial"/>
      <family val="2"/>
    </font>
    <font>
      <sz val="8"/>
      <color theme="1"/>
      <name val="Arial"/>
      <family val="2"/>
    </font>
    <font>
      <sz val="10"/>
      <color theme="1"/>
      <name val="Arial"/>
      <family val="2"/>
    </font>
    <font>
      <b/>
      <sz val="11"/>
      <color theme="4"/>
      <name val="Arial"/>
      <family val="2"/>
    </font>
    <font>
      <b/>
      <sz val="11"/>
      <color theme="8"/>
      <name val="Arial"/>
      <family val="2"/>
    </font>
    <font>
      <b/>
      <i/>
      <sz val="11"/>
      <color theme="8"/>
      <name val="Arial"/>
      <family val="2"/>
    </font>
    <font>
      <sz val="11"/>
      <color theme="1"/>
      <name val="Proxima Nova"/>
      <family val="3"/>
      <scheme val="minor"/>
    </font>
    <font>
      <b/>
      <sz val="11"/>
      <color theme="1"/>
      <name val="Proxima Nova"/>
      <family val="3"/>
      <scheme val="minor"/>
    </font>
    <font>
      <sz val="11"/>
      <color rgb="FFFF0000"/>
      <name val="Proxima Nova"/>
      <family val="2"/>
      <scheme val="minor"/>
    </font>
    <font>
      <b/>
      <sz val="11"/>
      <color theme="0"/>
      <name val="Arial"/>
      <family val="2"/>
    </font>
    <font>
      <sz val="14"/>
      <color theme="0"/>
      <name val="Arial"/>
      <family val="2"/>
    </font>
    <font>
      <b/>
      <sz val="12"/>
      <color theme="0"/>
      <name val="Arial"/>
      <family val="2"/>
    </font>
    <font>
      <sz val="11"/>
      <color rgb="FF000000"/>
      <name val="Arial"/>
      <family val="2"/>
    </font>
    <font>
      <sz val="18"/>
      <color theme="1"/>
      <name val="Proxima Nova"/>
      <family val="3"/>
      <scheme val="minor"/>
    </font>
    <font>
      <sz val="11"/>
      <color theme="9" tint="0.39997558519241921"/>
      <name val="Arial"/>
      <family val="2"/>
    </font>
    <font>
      <b/>
      <sz val="16"/>
      <color theme="1"/>
      <name val="Proxima Nova"/>
      <family val="3"/>
      <scheme val="minor"/>
    </font>
    <font>
      <sz val="18"/>
      <name val="Proxima Nova"/>
      <family val="3"/>
      <scheme val="minor"/>
    </font>
    <font>
      <b/>
      <sz val="18"/>
      <name val="Proxima Nova"/>
      <family val="3"/>
      <scheme val="minor"/>
    </font>
    <font>
      <b/>
      <sz val="26"/>
      <color theme="0"/>
      <name val="Proxima Nova"/>
      <family val="3"/>
      <scheme val="minor"/>
    </font>
    <font>
      <sz val="18"/>
      <color rgb="FFFF0000"/>
      <name val="Proxima Nova"/>
      <family val="3"/>
      <scheme val="minor"/>
    </font>
    <font>
      <u/>
      <sz val="18"/>
      <name val="Proxima Nova"/>
      <family val="3"/>
      <scheme val="minor"/>
    </font>
    <font>
      <b/>
      <sz val="18"/>
      <color rgb="FFA4967F"/>
      <name val="Proxima Nova"/>
      <family val="3"/>
      <scheme val="minor"/>
    </font>
    <font>
      <sz val="11"/>
      <color theme="4"/>
      <name val="Arial"/>
      <family val="2"/>
    </font>
    <font>
      <b/>
      <sz val="11"/>
      <color rgb="FFFF0000"/>
      <name val="Arial"/>
      <family val="2"/>
    </font>
    <font>
      <b/>
      <sz val="11"/>
      <color rgb="FFA4967F"/>
      <name val="Arial"/>
      <family val="2"/>
    </font>
    <font>
      <u/>
      <sz val="18"/>
      <color rgb="FF0000FF"/>
      <name val="Proxima Nova"/>
      <family val="3"/>
      <scheme val="minor"/>
    </font>
  </fonts>
  <fills count="16">
    <fill>
      <patternFill patternType="none"/>
    </fill>
    <fill>
      <patternFill patternType="gray125"/>
    </fill>
    <fill>
      <patternFill patternType="solid">
        <fgColor rgb="FFFFFFCC"/>
        <bgColor indexed="64"/>
      </patternFill>
    </fill>
    <fill>
      <patternFill patternType="solid">
        <fgColor theme="2"/>
        <bgColor indexed="64"/>
      </patternFill>
    </fill>
    <fill>
      <patternFill patternType="solid">
        <fgColor theme="3"/>
        <bgColor indexed="64"/>
      </patternFill>
    </fill>
    <fill>
      <patternFill patternType="solid">
        <fgColor theme="4" tint="0.79998168889431442"/>
        <bgColor indexed="64"/>
      </patternFill>
    </fill>
    <fill>
      <patternFill patternType="solid">
        <fgColor rgb="FFCFE2FF"/>
        <bgColor indexed="64"/>
      </patternFill>
    </fill>
    <fill>
      <patternFill patternType="solid">
        <fgColor theme="0"/>
        <bgColor indexed="64"/>
      </patternFill>
    </fill>
    <fill>
      <patternFill patternType="solid">
        <fgColor theme="2"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FF0000"/>
        <bgColor indexed="64"/>
      </patternFill>
    </fill>
    <fill>
      <patternFill patternType="solid">
        <fgColor theme="7" tint="0.79998168889431442"/>
        <bgColor indexed="65"/>
      </patternFill>
    </fill>
    <fill>
      <patternFill patternType="solid">
        <fgColor rgb="FFFFFFCC"/>
        <bgColor rgb="FF000000"/>
      </patternFill>
    </fill>
    <fill>
      <patternFill patternType="solid">
        <fgColor rgb="FFFF5050"/>
        <bgColor indexed="64"/>
      </patternFill>
    </fill>
  </fills>
  <borders count="54">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rgb="FF000000"/>
      </right>
      <top style="medium">
        <color rgb="FF000000"/>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rgb="FF000000"/>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style="medium">
        <color indexed="64"/>
      </right>
      <top/>
      <bottom/>
      <diagonal/>
    </border>
    <border>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hair">
        <color indexed="64"/>
      </top>
      <bottom style="thin">
        <color rgb="FF000000"/>
      </bottom>
      <diagonal/>
    </border>
    <border>
      <left style="medium">
        <color indexed="64"/>
      </left>
      <right/>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thin">
        <color indexed="64"/>
      </top>
      <bottom/>
      <diagonal/>
    </border>
    <border>
      <left/>
      <right style="medium">
        <color indexed="64"/>
      </right>
      <top style="hair">
        <color indexed="64"/>
      </top>
      <bottom style="hair">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right style="medium">
        <color rgb="FF000000"/>
      </right>
      <top/>
      <bottom style="hair">
        <color indexed="64"/>
      </bottom>
      <diagonal/>
    </border>
    <border>
      <left/>
      <right style="medium">
        <color rgb="FF000000"/>
      </right>
      <top style="hair">
        <color indexed="64"/>
      </top>
      <bottom style="medium">
        <color indexed="64"/>
      </bottom>
      <diagonal/>
    </border>
    <border>
      <left/>
      <right style="medium">
        <color indexed="64"/>
      </right>
      <top style="hair">
        <color indexed="64"/>
      </top>
      <bottom style="medium">
        <color indexed="64"/>
      </bottom>
      <diagonal/>
    </border>
    <border>
      <left style="thin">
        <color rgb="FFDDDDDD"/>
      </left>
      <right style="thin">
        <color rgb="FFDDDDDD"/>
      </right>
      <top style="thin">
        <color rgb="FFDDDDDD"/>
      </top>
      <bottom style="thin">
        <color rgb="FFDDDDDD"/>
      </bottom>
      <diagonal/>
    </border>
    <border>
      <left/>
      <right style="thin">
        <color rgb="FFDDDDDD"/>
      </right>
      <top style="thin">
        <color rgb="FFDDDDDD"/>
      </top>
      <bottom style="thin">
        <color rgb="FFDDDDDD"/>
      </bottom>
      <diagonal/>
    </border>
    <border>
      <left style="thin">
        <color rgb="FFDDDDDD"/>
      </left>
      <right style="thin">
        <color rgb="FFDDDDDD"/>
      </right>
      <top/>
      <bottom style="thin">
        <color rgb="FFDDDDDD"/>
      </bottom>
      <diagonal/>
    </border>
    <border>
      <left style="thin">
        <color rgb="FFDDDDDD"/>
      </left>
      <right style="thin">
        <color rgb="FFDDDDDD"/>
      </right>
      <top style="thin">
        <color rgb="FFDDDDDD"/>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13" borderId="0" applyNumberFormat="0" applyBorder="0" applyAlignment="0" applyProtection="0"/>
  </cellStyleXfs>
  <cellXfs count="268">
    <xf numFmtId="0" fontId="0" fillId="0" borderId="0" xfId="0"/>
    <xf numFmtId="0" fontId="0" fillId="0" borderId="0" xfId="0" applyAlignment="1">
      <alignment wrapText="1"/>
    </xf>
    <xf numFmtId="0" fontId="3" fillId="0" borderId="0" xfId="0" applyFont="1"/>
    <xf numFmtId="0" fontId="6" fillId="0" borderId="0" xfId="0" applyFont="1"/>
    <xf numFmtId="0" fontId="3" fillId="0" borderId="0" xfId="0" applyFont="1" applyAlignment="1">
      <alignment horizontal="center"/>
    </xf>
    <xf numFmtId="165" fontId="3" fillId="0" borderId="0" xfId="3" applyNumberFormat="1" applyFont="1"/>
    <xf numFmtId="165" fontId="9" fillId="4" borderId="8" xfId="3" applyNumberFormat="1" applyFont="1" applyFill="1" applyBorder="1" applyAlignment="1">
      <alignment horizontal="center"/>
    </xf>
    <xf numFmtId="0" fontId="3" fillId="0" borderId="0" xfId="0" applyFont="1" applyAlignment="1">
      <alignment wrapText="1"/>
    </xf>
    <xf numFmtId="0" fontId="9" fillId="4" borderId="24" xfId="0" applyFont="1" applyFill="1" applyBorder="1" applyAlignment="1">
      <alignment horizontal="center" vertical="center" wrapText="1"/>
    </xf>
    <xf numFmtId="165" fontId="9" fillId="4" borderId="24" xfId="3" applyNumberFormat="1" applyFont="1" applyFill="1" applyBorder="1" applyAlignment="1">
      <alignment horizontal="center" vertical="center" wrapText="1"/>
    </xf>
    <xf numFmtId="17" fontId="9" fillId="4" borderId="25" xfId="3" applyNumberFormat="1" applyFont="1" applyFill="1" applyBorder="1" applyAlignment="1">
      <alignment horizontal="center" vertical="center" wrapText="1"/>
    </xf>
    <xf numFmtId="165" fontId="9" fillId="4" borderId="3" xfId="3" applyNumberFormat="1" applyFont="1" applyFill="1" applyBorder="1" applyAlignment="1">
      <alignment horizontal="center" vertical="center" wrapText="1"/>
    </xf>
    <xf numFmtId="0" fontId="6" fillId="0" borderId="0" xfId="0" applyFont="1" applyAlignment="1">
      <alignment wrapText="1"/>
    </xf>
    <xf numFmtId="14" fontId="3" fillId="0" borderId="0" xfId="0" applyNumberFormat="1" applyFont="1" applyAlignment="1">
      <alignment wrapText="1"/>
    </xf>
    <xf numFmtId="165" fontId="3" fillId="0" borderId="0" xfId="3" applyNumberFormat="1" applyFont="1" applyAlignment="1">
      <alignment horizontal="left" vertical="center" wrapText="1"/>
    </xf>
    <xf numFmtId="165" fontId="6" fillId="0" borderId="0" xfId="3" applyNumberFormat="1" applyFont="1" applyAlignment="1">
      <alignment horizontal="left" vertical="center" wrapText="1"/>
    </xf>
    <xf numFmtId="0" fontId="3" fillId="2" borderId="28" xfId="3" applyNumberFormat="1" applyFont="1" applyFill="1" applyBorder="1" applyAlignment="1" applyProtection="1">
      <alignment horizontal="center" vertical="center" wrapText="1"/>
      <protection locked="0"/>
    </xf>
    <xf numFmtId="0" fontId="3" fillId="2" borderId="28" xfId="3" applyNumberFormat="1" applyFont="1" applyFill="1" applyBorder="1" applyAlignment="1" applyProtection="1">
      <alignment horizontal="left" vertical="center" wrapText="1"/>
      <protection locked="0"/>
    </xf>
    <xf numFmtId="165" fontId="6" fillId="0" borderId="0" xfId="3" applyNumberFormat="1" applyFont="1" applyAlignment="1">
      <alignment horizontal="left" vertical="center"/>
    </xf>
    <xf numFmtId="14" fontId="3" fillId="0" borderId="0" xfId="3" applyNumberFormat="1" applyFont="1" applyAlignment="1">
      <alignment horizontal="left" vertical="center" wrapText="1"/>
    </xf>
    <xf numFmtId="0" fontId="3" fillId="2" borderId="30" xfId="3" applyNumberFormat="1" applyFont="1" applyFill="1" applyBorder="1" applyAlignment="1" applyProtection="1">
      <alignment horizontal="center" vertical="center" wrapText="1"/>
      <protection locked="0"/>
    </xf>
    <xf numFmtId="0" fontId="3" fillId="0" borderId="0" xfId="0" applyFont="1" applyAlignment="1">
      <alignment horizontal="left" vertical="center"/>
    </xf>
    <xf numFmtId="0" fontId="6" fillId="0" borderId="0" xfId="0" applyFont="1" applyAlignment="1">
      <alignment horizontal="left" vertical="center"/>
    </xf>
    <xf numFmtId="44" fontId="3" fillId="0" borderId="0" xfId="1" applyFont="1"/>
    <xf numFmtId="0" fontId="9" fillId="4" borderId="9" xfId="0" applyFont="1" applyFill="1" applyBorder="1" applyAlignment="1">
      <alignment horizontal="center" vertical="center"/>
    </xf>
    <xf numFmtId="0" fontId="3" fillId="0" borderId="0" xfId="0" applyFont="1" applyAlignment="1">
      <alignment horizontal="center" vertical="center"/>
    </xf>
    <xf numFmtId="167" fontId="12" fillId="2" borderId="9" xfId="1" applyNumberFormat="1" applyFont="1" applyFill="1" applyBorder="1" applyAlignment="1" applyProtection="1">
      <alignment horizontal="center" vertical="center" wrapText="1"/>
      <protection locked="0"/>
    </xf>
    <xf numFmtId="44" fontId="9" fillId="0" borderId="0" xfId="1" applyFont="1" applyAlignment="1">
      <alignment horizontal="center" vertical="center"/>
    </xf>
    <xf numFmtId="0" fontId="9" fillId="4" borderId="9" xfId="0" applyFont="1" applyFill="1" applyBorder="1" applyAlignment="1">
      <alignment horizontal="center" vertical="center" wrapText="1"/>
    </xf>
    <xf numFmtId="44" fontId="9" fillId="4" borderId="9" xfId="1" applyFont="1" applyFill="1" applyBorder="1" applyAlignment="1">
      <alignment horizontal="center" vertical="center"/>
    </xf>
    <xf numFmtId="17" fontId="9" fillId="4" borderId="9" xfId="1" applyNumberFormat="1" applyFont="1" applyFill="1" applyBorder="1" applyAlignment="1">
      <alignment horizontal="center" vertical="center" wrapText="1"/>
    </xf>
    <xf numFmtId="17" fontId="9" fillId="0" borderId="0" xfId="1" applyNumberFormat="1" applyFont="1" applyAlignment="1">
      <alignment horizontal="center" vertical="center" wrapText="1"/>
    </xf>
    <xf numFmtId="0" fontId="5" fillId="0" borderId="0" xfId="0" applyFont="1" applyAlignment="1">
      <alignment horizontal="left" vertical="center" wrapText="1"/>
    </xf>
    <xf numFmtId="164" fontId="14" fillId="0" borderId="0" xfId="1" applyNumberFormat="1" applyFont="1" applyAlignment="1">
      <alignment horizontal="center" vertical="center" wrapText="1"/>
    </xf>
    <xf numFmtId="44" fontId="5" fillId="0" borderId="0" xfId="1" applyFont="1"/>
    <xf numFmtId="164" fontId="12" fillId="0" borderId="0" xfId="1" applyNumberFormat="1" applyFont="1" applyAlignment="1">
      <alignment horizontal="center" vertical="center" wrapText="1"/>
    </xf>
    <xf numFmtId="44" fontId="9" fillId="4" borderId="9" xfId="1" applyFont="1" applyFill="1" applyBorder="1" applyAlignment="1">
      <alignment horizontal="center" vertical="center" wrapText="1"/>
    </xf>
    <xf numFmtId="164" fontId="9" fillId="4" borderId="9" xfId="1" applyNumberFormat="1" applyFont="1" applyFill="1" applyBorder="1" applyAlignment="1">
      <alignment horizontal="center" vertical="center" wrapText="1"/>
    </xf>
    <xf numFmtId="164" fontId="4" fillId="0" borderId="0" xfId="1" applyNumberFormat="1" applyFont="1" applyAlignment="1">
      <alignment horizontal="center" vertical="center" wrapText="1"/>
    </xf>
    <xf numFmtId="166" fontId="9" fillId="4" borderId="9" xfId="1" applyNumberFormat="1" applyFont="1" applyFill="1" applyBorder="1" applyAlignment="1">
      <alignment horizontal="center" vertical="center" wrapText="1"/>
    </xf>
    <xf numFmtId="0" fontId="15" fillId="0" borderId="0" xfId="0" applyFont="1"/>
    <xf numFmtId="0" fontId="9" fillId="4" borderId="19" xfId="0" applyFont="1" applyFill="1" applyBorder="1" applyAlignment="1">
      <alignment horizontal="center" vertical="center" wrapText="1"/>
    </xf>
    <xf numFmtId="0" fontId="9" fillId="4" borderId="25" xfId="0" applyFont="1" applyFill="1" applyBorder="1" applyAlignment="1">
      <alignment horizontal="center" vertical="center" wrapText="1"/>
    </xf>
    <xf numFmtId="165" fontId="9" fillId="4" borderId="25" xfId="3" applyNumberFormat="1" applyFont="1" applyFill="1" applyBorder="1" applyAlignment="1">
      <alignment horizontal="center" vertical="center" wrapText="1"/>
    </xf>
    <xf numFmtId="0" fontId="3" fillId="2" borderId="28" xfId="3" applyNumberFormat="1" applyFont="1" applyFill="1" applyBorder="1" applyAlignment="1" applyProtection="1">
      <alignment horizontal="left" vertical="center"/>
      <protection locked="0"/>
    </xf>
    <xf numFmtId="0" fontId="3" fillId="2" borderId="32" xfId="3" applyNumberFormat="1" applyFont="1" applyFill="1" applyBorder="1" applyAlignment="1" applyProtection="1">
      <alignment horizontal="center" vertical="center" wrapText="1"/>
      <protection locked="0"/>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17" fontId="9" fillId="4" borderId="4" xfId="3" applyNumberFormat="1" applyFont="1" applyFill="1" applyBorder="1" applyAlignment="1">
      <alignment horizontal="center" vertical="center" wrapText="1"/>
    </xf>
    <xf numFmtId="0" fontId="3" fillId="2" borderId="30" xfId="3" applyNumberFormat="1" applyFont="1" applyFill="1" applyBorder="1" applyAlignment="1" applyProtection="1">
      <alignment horizontal="left" vertical="center" wrapText="1"/>
      <protection locked="0"/>
    </xf>
    <xf numFmtId="164" fontId="3" fillId="2" borderId="28" xfId="1" applyNumberFormat="1" applyFont="1" applyFill="1" applyBorder="1" applyAlignment="1" applyProtection="1">
      <alignment horizontal="left" vertical="center" wrapText="1"/>
      <protection locked="0"/>
    </xf>
    <xf numFmtId="164" fontId="3" fillId="5" borderId="28" xfId="1" applyNumberFormat="1" applyFont="1" applyFill="1" applyBorder="1" applyAlignment="1">
      <alignment horizontal="center" vertical="center" wrapText="1"/>
    </xf>
    <xf numFmtId="164" fontId="3" fillId="2" borderId="30" xfId="1" applyNumberFormat="1" applyFont="1" applyFill="1" applyBorder="1" applyAlignment="1" applyProtection="1">
      <alignment horizontal="left" vertical="center" wrapText="1"/>
      <protection locked="0"/>
    </xf>
    <xf numFmtId="164" fontId="3" fillId="5" borderId="30" xfId="1" applyNumberFormat="1" applyFont="1" applyFill="1" applyBorder="1" applyAlignment="1">
      <alignment horizontal="center" vertical="center" wrapText="1"/>
    </xf>
    <xf numFmtId="164" fontId="5" fillId="5" borderId="21" xfId="1" applyNumberFormat="1" applyFont="1" applyFill="1" applyBorder="1" applyAlignment="1">
      <alignment horizontal="left" vertical="center" wrapText="1"/>
    </xf>
    <xf numFmtId="164" fontId="5" fillId="3" borderId="21" xfId="1" applyNumberFormat="1" applyFont="1" applyFill="1" applyBorder="1" applyAlignment="1">
      <alignment horizontal="left" vertical="center"/>
    </xf>
    <xf numFmtId="164" fontId="3" fillId="2" borderId="32" xfId="1" applyNumberFormat="1" applyFont="1" applyFill="1" applyBorder="1" applyAlignment="1" applyProtection="1">
      <alignment horizontal="left" vertical="center" wrapText="1"/>
      <protection locked="0"/>
    </xf>
    <xf numFmtId="164" fontId="3" fillId="2" borderId="31" xfId="1" applyNumberFormat="1" applyFont="1" applyFill="1" applyBorder="1" applyAlignment="1" applyProtection="1">
      <alignment horizontal="left" vertical="center" wrapText="1"/>
      <protection locked="0"/>
    </xf>
    <xf numFmtId="164" fontId="3" fillId="5" borderId="29" xfId="1" applyNumberFormat="1" applyFont="1" applyFill="1" applyBorder="1" applyAlignment="1">
      <alignment horizontal="center" vertical="center" wrapText="1"/>
    </xf>
    <xf numFmtId="0" fontId="3" fillId="0" borderId="0" xfId="0" applyFont="1" applyAlignment="1">
      <alignment horizontal="left"/>
    </xf>
    <xf numFmtId="165" fontId="9" fillId="4" borderId="24" xfId="3" applyNumberFormat="1" applyFont="1" applyFill="1" applyBorder="1" applyAlignment="1">
      <alignment horizontal="left" vertical="center" wrapText="1"/>
    </xf>
    <xf numFmtId="165" fontId="9" fillId="4" borderId="25" xfId="3" applyNumberFormat="1" applyFont="1" applyFill="1" applyBorder="1" applyAlignment="1">
      <alignment horizontal="left" vertical="center" wrapText="1"/>
    </xf>
    <xf numFmtId="0" fontId="3" fillId="2" borderId="32" xfId="3" applyNumberFormat="1" applyFont="1" applyFill="1" applyBorder="1" applyAlignment="1" applyProtection="1">
      <alignment horizontal="left" vertical="center"/>
      <protection locked="0"/>
    </xf>
    <xf numFmtId="165" fontId="9" fillId="4" borderId="5" xfId="3" applyNumberFormat="1" applyFont="1" applyFill="1" applyBorder="1" applyAlignment="1">
      <alignment horizontal="left" vertical="center" wrapText="1"/>
    </xf>
    <xf numFmtId="0" fontId="3" fillId="2" borderId="32" xfId="3" applyNumberFormat="1" applyFont="1" applyFill="1" applyBorder="1" applyAlignment="1" applyProtection="1">
      <alignment horizontal="left" vertical="center" wrapText="1"/>
      <protection locked="0"/>
    </xf>
    <xf numFmtId="0" fontId="20" fillId="6" borderId="27" xfId="3" applyNumberFormat="1" applyFont="1" applyFill="1" applyBorder="1" applyAlignment="1">
      <alignment horizontal="center" vertical="center" wrapText="1"/>
    </xf>
    <xf numFmtId="0" fontId="22" fillId="6" borderId="27" xfId="3" applyNumberFormat="1" applyFont="1" applyFill="1" applyBorder="1" applyAlignment="1">
      <alignment horizontal="left" vertical="center" wrapText="1"/>
    </xf>
    <xf numFmtId="0" fontId="20" fillId="6" borderId="27" xfId="3" applyNumberFormat="1" applyFont="1" applyFill="1" applyBorder="1" applyAlignment="1">
      <alignment horizontal="left" vertical="center"/>
    </xf>
    <xf numFmtId="164" fontId="20" fillId="6" borderId="27" xfId="1" applyNumberFormat="1" applyFont="1" applyFill="1" applyBorder="1" applyAlignment="1">
      <alignment horizontal="left" vertical="center" wrapText="1"/>
    </xf>
    <xf numFmtId="164" fontId="20" fillId="6" borderId="27" xfId="1" applyNumberFormat="1" applyFont="1" applyFill="1" applyBorder="1" applyAlignment="1">
      <alignment horizontal="center" vertical="center" wrapText="1"/>
    </xf>
    <xf numFmtId="0" fontId="20" fillId="6" borderId="28" xfId="3" applyNumberFormat="1" applyFont="1" applyFill="1" applyBorder="1" applyAlignment="1">
      <alignment horizontal="center" vertical="center" wrapText="1"/>
    </xf>
    <xf numFmtId="0" fontId="24" fillId="6" borderId="28" xfId="3" applyNumberFormat="1" applyFont="1" applyFill="1" applyBorder="1" applyAlignment="1">
      <alignment horizontal="left" vertical="center" wrapText="1"/>
    </xf>
    <xf numFmtId="0" fontId="20" fillId="6" borderId="28" xfId="3" applyNumberFormat="1" applyFont="1" applyFill="1" applyBorder="1" applyAlignment="1">
      <alignment horizontal="left" vertical="center"/>
    </xf>
    <xf numFmtId="164" fontId="20" fillId="6" borderId="28" xfId="1" applyNumberFormat="1" applyFont="1" applyFill="1" applyBorder="1" applyAlignment="1">
      <alignment horizontal="left" vertical="center" wrapText="1"/>
    </xf>
    <xf numFmtId="164" fontId="20" fillId="6" borderId="28" xfId="1" applyNumberFormat="1" applyFont="1" applyFill="1" applyBorder="1" applyAlignment="1">
      <alignment horizontal="center" vertical="center" wrapText="1"/>
    </xf>
    <xf numFmtId="165" fontId="20" fillId="6" borderId="31" xfId="3" applyNumberFormat="1" applyFont="1" applyFill="1" applyBorder="1" applyAlignment="1">
      <alignment horizontal="left" vertical="center" wrapText="1"/>
    </xf>
    <xf numFmtId="165" fontId="20" fillId="6" borderId="35" xfId="3" applyNumberFormat="1" applyFont="1" applyFill="1" applyBorder="1" applyAlignment="1">
      <alignment horizontal="left" vertical="center" wrapText="1"/>
    </xf>
    <xf numFmtId="164" fontId="20" fillId="6" borderId="35" xfId="1" applyNumberFormat="1" applyFont="1" applyFill="1" applyBorder="1" applyAlignment="1">
      <alignment horizontal="center" vertical="center" wrapText="1"/>
    </xf>
    <xf numFmtId="0" fontId="20" fillId="6" borderId="27" xfId="3" applyNumberFormat="1" applyFont="1" applyFill="1" applyBorder="1" applyAlignment="1">
      <alignment horizontal="left" vertical="center" wrapText="1"/>
    </xf>
    <xf numFmtId="0" fontId="27" fillId="6" borderId="26" xfId="3" applyNumberFormat="1" applyFont="1" applyFill="1" applyBorder="1" applyAlignment="1">
      <alignment horizontal="center" vertical="center" wrapText="1"/>
    </xf>
    <xf numFmtId="0" fontId="22" fillId="6" borderId="26" xfId="3" applyNumberFormat="1" applyFont="1" applyFill="1" applyBorder="1" applyAlignment="1">
      <alignment horizontal="left" vertical="center" wrapText="1"/>
    </xf>
    <xf numFmtId="0" fontId="27" fillId="6" borderId="26" xfId="3" applyNumberFormat="1" applyFont="1" applyFill="1" applyBorder="1" applyAlignment="1">
      <alignment horizontal="left" vertical="center" wrapText="1"/>
    </xf>
    <xf numFmtId="0" fontId="27" fillId="6" borderId="28" xfId="3" applyNumberFormat="1" applyFont="1" applyFill="1" applyBorder="1" applyAlignment="1">
      <alignment horizontal="center" vertical="center" wrapText="1"/>
    </xf>
    <xf numFmtId="0" fontId="27" fillId="6" borderId="28" xfId="3" applyNumberFormat="1" applyFont="1" applyFill="1" applyBorder="1" applyAlignment="1">
      <alignment horizontal="left" vertical="center" wrapText="1"/>
    </xf>
    <xf numFmtId="164" fontId="27" fillId="6" borderId="28" xfId="1" applyNumberFormat="1" applyFont="1" applyFill="1" applyBorder="1" applyAlignment="1">
      <alignment horizontal="left" vertical="center" wrapText="1"/>
    </xf>
    <xf numFmtId="164" fontId="27" fillId="6" borderId="29" xfId="1" applyNumberFormat="1" applyFont="1" applyFill="1" applyBorder="1" applyAlignment="1">
      <alignment horizontal="center" vertical="center" wrapText="1"/>
    </xf>
    <xf numFmtId="0" fontId="20" fillId="6" borderId="28" xfId="3" applyNumberFormat="1" applyFont="1" applyFill="1" applyBorder="1" applyAlignment="1">
      <alignment horizontal="left" vertical="center" wrapText="1"/>
    </xf>
    <xf numFmtId="0" fontId="20" fillId="6" borderId="31" xfId="3" applyNumberFormat="1" applyFont="1" applyFill="1" applyBorder="1" applyAlignment="1">
      <alignment horizontal="left" vertical="center" wrapText="1"/>
    </xf>
    <xf numFmtId="0" fontId="3" fillId="2" borderId="28" xfId="3" applyNumberFormat="1" applyFont="1" applyFill="1" applyBorder="1" applyAlignment="1" applyProtection="1">
      <alignment vertical="center" wrapText="1"/>
      <protection locked="0"/>
    </xf>
    <xf numFmtId="0" fontId="10" fillId="2" borderId="28" xfId="3" applyNumberFormat="1" applyFont="1" applyFill="1" applyBorder="1" applyAlignment="1" applyProtection="1">
      <alignment vertical="center" wrapText="1"/>
      <protection locked="0"/>
    </xf>
    <xf numFmtId="0" fontId="3" fillId="2" borderId="31" xfId="3" applyNumberFormat="1" applyFont="1" applyFill="1" applyBorder="1" applyAlignment="1" applyProtection="1">
      <alignment vertical="center" wrapText="1"/>
      <protection locked="0"/>
    </xf>
    <xf numFmtId="0" fontId="3" fillId="2" borderId="30" xfId="3" applyNumberFormat="1" applyFont="1" applyFill="1" applyBorder="1" applyAlignment="1" applyProtection="1">
      <alignment vertical="center" wrapText="1"/>
      <protection locked="0"/>
    </xf>
    <xf numFmtId="0" fontId="14" fillId="7" borderId="0" xfId="0" applyFont="1" applyFill="1"/>
    <xf numFmtId="0" fontId="14" fillId="0" borderId="0" xfId="0" applyFont="1"/>
    <xf numFmtId="0" fontId="14" fillId="7" borderId="7" xfId="0" applyFont="1" applyFill="1" applyBorder="1"/>
    <xf numFmtId="0" fontId="14" fillId="7" borderId="18" xfId="0" applyFont="1" applyFill="1" applyBorder="1"/>
    <xf numFmtId="0" fontId="27" fillId="6" borderId="33" xfId="3" applyNumberFormat="1" applyFont="1" applyFill="1" applyBorder="1" applyAlignment="1">
      <alignment horizontal="center" vertical="center" wrapText="1"/>
    </xf>
    <xf numFmtId="0" fontId="22" fillId="6" borderId="33" xfId="3" applyNumberFormat="1" applyFont="1" applyFill="1" applyBorder="1" applyAlignment="1">
      <alignment horizontal="left" vertical="center" wrapText="1"/>
    </xf>
    <xf numFmtId="0" fontId="27" fillId="6" borderId="33" xfId="3" applyNumberFormat="1" applyFont="1" applyFill="1" applyBorder="1" applyAlignment="1">
      <alignment horizontal="left" vertical="center" wrapText="1"/>
    </xf>
    <xf numFmtId="164" fontId="27" fillId="6" borderId="33" xfId="1" applyNumberFormat="1" applyFont="1" applyFill="1" applyBorder="1" applyAlignment="1">
      <alignment horizontal="left" vertical="center" wrapText="1"/>
    </xf>
    <xf numFmtId="0" fontId="3" fillId="5" borderId="10" xfId="0" applyFont="1" applyFill="1" applyBorder="1"/>
    <xf numFmtId="0" fontId="3" fillId="5" borderId="14" xfId="0" applyFont="1" applyFill="1" applyBorder="1" applyAlignment="1">
      <alignment horizontal="center" vertical="center"/>
    </xf>
    <xf numFmtId="0" fontId="3" fillId="5" borderId="14" xfId="0" applyFont="1" applyFill="1" applyBorder="1"/>
    <xf numFmtId="44" fontId="3" fillId="5" borderId="14" xfId="1" applyFont="1" applyFill="1" applyBorder="1"/>
    <xf numFmtId="0" fontId="3" fillId="5" borderId="11" xfId="0" applyFont="1" applyFill="1" applyBorder="1"/>
    <xf numFmtId="0" fontId="3" fillId="5" borderId="15" xfId="0" applyFont="1" applyFill="1" applyBorder="1"/>
    <xf numFmtId="0" fontId="3" fillId="5" borderId="0" xfId="0" applyFont="1" applyFill="1" applyAlignment="1">
      <alignment horizontal="center" vertical="center"/>
    </xf>
    <xf numFmtId="0" fontId="3" fillId="5" borderId="0" xfId="0" applyFont="1" applyFill="1"/>
    <xf numFmtId="44" fontId="9" fillId="5" borderId="16" xfId="1" applyFont="1" applyFill="1" applyBorder="1" applyAlignment="1">
      <alignment horizontal="center" vertical="center"/>
    </xf>
    <xf numFmtId="44" fontId="3" fillId="5" borderId="0" xfId="1" applyFont="1" applyFill="1"/>
    <xf numFmtId="0" fontId="3" fillId="5" borderId="16" xfId="0" applyFont="1" applyFill="1" applyBorder="1"/>
    <xf numFmtId="0" fontId="3" fillId="5" borderId="15" xfId="0" applyFont="1" applyFill="1" applyBorder="1" applyAlignment="1">
      <alignment horizontal="center" vertical="center"/>
    </xf>
    <xf numFmtId="44" fontId="12" fillId="5" borderId="0" xfId="1" applyFont="1" applyFill="1" applyAlignment="1">
      <alignment horizontal="left" vertical="center" wrapText="1"/>
    </xf>
    <xf numFmtId="17" fontId="9" fillId="5" borderId="16" xfId="1" applyNumberFormat="1"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0" xfId="0" applyFont="1" applyFill="1" applyAlignment="1">
      <alignment horizontal="left" vertical="center" wrapText="1"/>
    </xf>
    <xf numFmtId="44" fontId="5" fillId="5" borderId="0" xfId="1" applyFont="1" applyFill="1" applyAlignment="1">
      <alignment horizontal="left" vertical="center" wrapText="1"/>
    </xf>
    <xf numFmtId="0" fontId="5" fillId="5" borderId="16" xfId="0" applyFont="1" applyFill="1" applyBorder="1" applyAlignment="1">
      <alignment horizontal="left" vertical="center" wrapText="1"/>
    </xf>
    <xf numFmtId="44" fontId="3" fillId="5" borderId="15" xfId="1" applyFont="1" applyFill="1" applyBorder="1"/>
    <xf numFmtId="164" fontId="14" fillId="5" borderId="0" xfId="1" applyNumberFormat="1" applyFont="1" applyFill="1" applyAlignment="1">
      <alignment horizontal="center" vertical="center" wrapText="1"/>
    </xf>
    <xf numFmtId="164" fontId="14" fillId="5" borderId="16" xfId="1" applyNumberFormat="1" applyFont="1" applyFill="1" applyBorder="1" applyAlignment="1">
      <alignment horizontal="center" vertical="center" wrapText="1"/>
    </xf>
    <xf numFmtId="44" fontId="12" fillId="5" borderId="0" xfId="1" applyFont="1" applyFill="1" applyAlignment="1">
      <alignment horizontal="center" vertical="center" wrapText="1"/>
    </xf>
    <xf numFmtId="44" fontId="12" fillId="5" borderId="0" xfId="1" applyFont="1" applyFill="1" applyAlignment="1">
      <alignment horizontal="left" vertical="center"/>
    </xf>
    <xf numFmtId="44" fontId="12" fillId="5" borderId="0" xfId="1" applyFont="1" applyFill="1" applyAlignment="1">
      <alignment horizontal="center" vertical="center"/>
    </xf>
    <xf numFmtId="164" fontId="12" fillId="5" borderId="16" xfId="1" applyNumberFormat="1" applyFont="1" applyFill="1" applyBorder="1" applyAlignment="1">
      <alignment horizontal="center" vertical="center" wrapText="1"/>
    </xf>
    <xf numFmtId="164" fontId="12" fillId="5" borderId="0" xfId="1" applyNumberFormat="1" applyFont="1" applyFill="1" applyAlignment="1">
      <alignment horizontal="center" vertical="center" wrapText="1"/>
    </xf>
    <xf numFmtId="44" fontId="5" fillId="5" borderId="15" xfId="1" applyFont="1" applyFill="1" applyBorder="1"/>
    <xf numFmtId="44" fontId="9" fillId="5" borderId="0" xfId="1" applyFont="1" applyFill="1" applyAlignment="1">
      <alignment horizontal="left" vertical="center" wrapText="1"/>
    </xf>
    <xf numFmtId="0" fontId="3" fillId="5" borderId="12" xfId="0" applyFont="1" applyFill="1" applyBorder="1"/>
    <xf numFmtId="0" fontId="3" fillId="5" borderId="6" xfId="0" applyFont="1" applyFill="1" applyBorder="1" applyAlignment="1">
      <alignment horizontal="center" vertical="center"/>
    </xf>
    <xf numFmtId="0" fontId="3" fillId="5" borderId="6" xfId="0" applyFont="1" applyFill="1" applyBorder="1"/>
    <xf numFmtId="44" fontId="3" fillId="5" borderId="6" xfId="1" applyFont="1" applyFill="1" applyBorder="1"/>
    <xf numFmtId="0" fontId="3" fillId="5" borderId="13" xfId="0" applyFont="1" applyFill="1" applyBorder="1"/>
    <xf numFmtId="44" fontId="12" fillId="8" borderId="9" xfId="1" applyFont="1" applyFill="1" applyBorder="1" applyAlignment="1">
      <alignment horizontal="center" vertical="center" wrapText="1"/>
    </xf>
    <xf numFmtId="44" fontId="12" fillId="8" borderId="9" xfId="1" applyFont="1" applyFill="1" applyBorder="1" applyAlignment="1">
      <alignment horizontal="center" vertical="center"/>
    </xf>
    <xf numFmtId="164" fontId="14" fillId="8" borderId="9" xfId="1" applyNumberFormat="1" applyFont="1" applyFill="1" applyBorder="1" applyAlignment="1">
      <alignment horizontal="center" vertical="center" wrapText="1"/>
    </xf>
    <xf numFmtId="164" fontId="12" fillId="8" borderId="9" xfId="1" applyNumberFormat="1" applyFont="1" applyFill="1" applyBorder="1" applyAlignment="1">
      <alignment horizontal="center" vertical="center" wrapText="1"/>
    </xf>
    <xf numFmtId="166" fontId="9" fillId="5" borderId="16" xfId="1" applyNumberFormat="1" applyFont="1" applyFill="1" applyBorder="1" applyAlignment="1">
      <alignment horizontal="center" vertical="center" wrapText="1"/>
    </xf>
    <xf numFmtId="164" fontId="4" fillId="5" borderId="16" xfId="1" applyNumberFormat="1" applyFont="1" applyFill="1" applyBorder="1" applyAlignment="1">
      <alignment horizontal="center" vertical="center" wrapText="1"/>
    </xf>
    <xf numFmtId="9" fontId="14" fillId="5" borderId="0" xfId="2" applyFont="1" applyFill="1" applyAlignment="1">
      <alignment horizontal="center" vertical="center" wrapText="1"/>
    </xf>
    <xf numFmtId="164" fontId="14" fillId="5" borderId="0" xfId="2" applyNumberFormat="1" applyFont="1" applyFill="1" applyAlignment="1">
      <alignment horizontal="center" vertical="center" wrapText="1"/>
    </xf>
    <xf numFmtId="9" fontId="14" fillId="8" borderId="9" xfId="2" applyFont="1" applyFill="1" applyBorder="1" applyAlignment="1">
      <alignment horizontal="center" vertical="center" wrapText="1"/>
    </xf>
    <xf numFmtId="164" fontId="14" fillId="8" borderId="9" xfId="2" applyNumberFormat="1" applyFont="1" applyFill="1" applyBorder="1" applyAlignment="1">
      <alignment horizontal="center" vertical="center" wrapText="1"/>
    </xf>
    <xf numFmtId="164" fontId="3" fillId="2" borderId="38" xfId="1" applyNumberFormat="1" applyFont="1" applyFill="1" applyBorder="1" applyAlignment="1" applyProtection="1">
      <alignment horizontal="left" vertical="center" wrapText="1"/>
      <protection locked="0"/>
    </xf>
    <xf numFmtId="9" fontId="11" fillId="3" borderId="21" xfId="2" applyFont="1" applyFill="1" applyBorder="1" applyAlignment="1">
      <alignment horizontal="left" vertical="center" wrapText="1"/>
    </xf>
    <xf numFmtId="9" fontId="11" fillId="3" borderId="2" xfId="2" applyFont="1" applyFill="1" applyBorder="1" applyAlignment="1">
      <alignment horizontal="left" vertical="center" wrapText="1"/>
    </xf>
    <xf numFmtId="0" fontId="7" fillId="4" borderId="0" xfId="0" applyFont="1" applyFill="1" applyAlignment="1">
      <alignment horizontal="center" vertical="center"/>
    </xf>
    <xf numFmtId="165" fontId="9" fillId="4" borderId="19" xfId="3" applyNumberFormat="1" applyFont="1" applyFill="1" applyBorder="1" applyAlignment="1">
      <alignment horizontal="left" vertical="center" wrapText="1"/>
    </xf>
    <xf numFmtId="0" fontId="37" fillId="0" borderId="0" xfId="0" applyFont="1"/>
    <xf numFmtId="165" fontId="3" fillId="10" borderId="0" xfId="3" applyNumberFormat="1" applyFont="1" applyFill="1" applyAlignment="1">
      <alignment horizontal="left" vertical="center" wrapText="1"/>
    </xf>
    <xf numFmtId="9" fontId="11" fillId="3" borderId="39" xfId="2" applyFont="1" applyFill="1" applyBorder="1" applyAlignment="1">
      <alignment horizontal="left" vertical="center" wrapText="1"/>
    </xf>
    <xf numFmtId="9" fontId="11" fillId="3" borderId="0" xfId="2" applyFont="1" applyFill="1" applyBorder="1" applyAlignment="1">
      <alignment horizontal="left" vertical="center" wrapText="1"/>
    </xf>
    <xf numFmtId="164" fontId="5" fillId="5" borderId="20" xfId="1" applyNumberFormat="1" applyFont="1" applyFill="1" applyBorder="1" applyAlignment="1">
      <alignment horizontal="left" vertical="center" wrapText="1"/>
    </xf>
    <xf numFmtId="0" fontId="3" fillId="10" borderId="9" xfId="0" applyFont="1" applyFill="1" applyBorder="1"/>
    <xf numFmtId="0" fontId="3" fillId="10" borderId="9" xfId="0" applyFont="1" applyFill="1" applyBorder="1" applyAlignment="1">
      <alignment horizontal="center"/>
    </xf>
    <xf numFmtId="0" fontId="3" fillId="10" borderId="9" xfId="0" applyFont="1" applyFill="1" applyBorder="1" applyAlignment="1">
      <alignment horizontal="left"/>
    </xf>
    <xf numFmtId="165" fontId="3" fillId="10" borderId="9" xfId="3" applyNumberFormat="1" applyFont="1" applyFill="1" applyBorder="1"/>
    <xf numFmtId="0" fontId="27" fillId="6" borderId="25" xfId="3" applyNumberFormat="1" applyFont="1" applyFill="1" applyBorder="1" applyAlignment="1">
      <alignment horizontal="left" vertical="center" wrapText="1"/>
    </xf>
    <xf numFmtId="0" fontId="20" fillId="6" borderId="40" xfId="3" applyNumberFormat="1" applyFont="1" applyFill="1" applyBorder="1" applyAlignment="1">
      <alignment horizontal="left" vertical="center" wrapText="1"/>
    </xf>
    <xf numFmtId="0" fontId="20" fillId="6" borderId="41" xfId="3" applyNumberFormat="1" applyFont="1" applyFill="1" applyBorder="1" applyAlignment="1">
      <alignment horizontal="left" vertical="center" wrapText="1"/>
    </xf>
    <xf numFmtId="0" fontId="3" fillId="2" borderId="41" xfId="3" applyNumberFormat="1" applyFont="1" applyFill="1" applyBorder="1" applyAlignment="1" applyProtection="1">
      <alignment horizontal="left" vertical="center" wrapText="1"/>
      <protection locked="0"/>
    </xf>
    <xf numFmtId="0" fontId="3" fillId="2" borderId="42" xfId="3" applyNumberFormat="1" applyFont="1" applyFill="1" applyBorder="1" applyAlignment="1" applyProtection="1">
      <alignment horizontal="left" vertical="center" wrapText="1"/>
      <protection locked="0"/>
    </xf>
    <xf numFmtId="0" fontId="27" fillId="6" borderId="27" xfId="3" applyNumberFormat="1" applyFont="1" applyFill="1" applyBorder="1" applyAlignment="1">
      <alignment horizontal="left" vertical="center" wrapText="1"/>
    </xf>
    <xf numFmtId="165" fontId="3" fillId="0" borderId="0" xfId="3" applyNumberFormat="1" applyFont="1" applyFill="1" applyAlignment="1">
      <alignment horizontal="left" vertical="center" wrapText="1"/>
    </xf>
    <xf numFmtId="164" fontId="3" fillId="0" borderId="0" xfId="0" applyNumberFormat="1" applyFont="1"/>
    <xf numFmtId="164" fontId="0" fillId="0" borderId="0" xfId="0" applyNumberFormat="1"/>
    <xf numFmtId="0" fontId="3" fillId="10" borderId="0" xfId="0" applyFont="1" applyFill="1" applyAlignment="1">
      <alignment horizontal="left"/>
    </xf>
    <xf numFmtId="0" fontId="38" fillId="0" borderId="0" xfId="0" applyFont="1"/>
    <xf numFmtId="0" fontId="3" fillId="9" borderId="9" xfId="0" applyFont="1" applyFill="1" applyBorder="1" applyAlignment="1">
      <alignment horizontal="left"/>
    </xf>
    <xf numFmtId="164" fontId="0" fillId="9" borderId="0" xfId="0" applyNumberFormat="1" applyFill="1"/>
    <xf numFmtId="0" fontId="0" fillId="9" borderId="0" xfId="0" applyFill="1"/>
    <xf numFmtId="0" fontId="0" fillId="11" borderId="0" xfId="0" applyFill="1"/>
    <xf numFmtId="0" fontId="0" fillId="12" borderId="0" xfId="0" applyFill="1"/>
    <xf numFmtId="0" fontId="39" fillId="0" borderId="0" xfId="0" applyFont="1"/>
    <xf numFmtId="164" fontId="5" fillId="3" borderId="1" xfId="1" applyNumberFormat="1" applyFont="1" applyFill="1" applyBorder="1" applyAlignment="1">
      <alignment horizontal="left" vertical="center"/>
    </xf>
    <xf numFmtId="165" fontId="3" fillId="10" borderId="17" xfId="3" applyNumberFormat="1" applyFont="1" applyFill="1" applyBorder="1"/>
    <xf numFmtId="0" fontId="3" fillId="10" borderId="9" xfId="0" applyFont="1" applyFill="1" applyBorder="1" applyAlignment="1">
      <alignment horizontal="right" vertical="center"/>
    </xf>
    <xf numFmtId="2" fontId="3" fillId="10" borderId="9" xfId="0" applyNumberFormat="1" applyFont="1" applyFill="1" applyBorder="1"/>
    <xf numFmtId="164" fontId="5" fillId="5" borderId="39" xfId="1" applyNumberFormat="1" applyFont="1" applyFill="1" applyBorder="1" applyAlignment="1">
      <alignment horizontal="left" vertical="center" wrapText="1"/>
    </xf>
    <xf numFmtId="44" fontId="12" fillId="8" borderId="43" xfId="1" applyFont="1" applyFill="1" applyBorder="1" applyAlignment="1">
      <alignment horizontal="center" vertical="center" wrapText="1"/>
    </xf>
    <xf numFmtId="164" fontId="14" fillId="8" borderId="43" xfId="1" applyNumberFormat="1" applyFont="1" applyFill="1" applyBorder="1" applyAlignment="1">
      <alignment horizontal="center" vertical="center" wrapText="1"/>
    </xf>
    <xf numFmtId="44" fontId="3" fillId="5" borderId="10" xfId="1" applyFont="1" applyFill="1" applyBorder="1"/>
    <xf numFmtId="44" fontId="3" fillId="5" borderId="12" xfId="1" applyFont="1" applyFill="1" applyBorder="1"/>
    <xf numFmtId="44" fontId="3" fillId="5" borderId="7" xfId="1" applyFont="1" applyFill="1" applyBorder="1"/>
    <xf numFmtId="44" fontId="5" fillId="5" borderId="0" xfId="1" applyFont="1" applyFill="1" applyAlignment="1">
      <alignment horizontal="right"/>
    </xf>
    <xf numFmtId="2" fontId="3" fillId="5" borderId="9" xfId="0" applyNumberFormat="1" applyFont="1" applyFill="1" applyBorder="1"/>
    <xf numFmtId="0" fontId="14" fillId="5" borderId="0" xfId="0" applyFont="1" applyFill="1" applyAlignment="1">
      <alignment horizontal="center" vertical="center"/>
    </xf>
    <xf numFmtId="0" fontId="14" fillId="5" borderId="0" xfId="0" applyFont="1" applyFill="1"/>
    <xf numFmtId="44" fontId="14" fillId="5" borderId="0" xfId="1" applyFont="1" applyFill="1"/>
    <xf numFmtId="44" fontId="3" fillId="5" borderId="9" xfId="1" applyFont="1" applyFill="1" applyBorder="1" applyAlignment="1">
      <alignment horizontal="right"/>
    </xf>
    <xf numFmtId="44" fontId="3" fillId="5" borderId="9" xfId="1" applyFont="1" applyFill="1" applyBorder="1"/>
    <xf numFmtId="165" fontId="3" fillId="5" borderId="9" xfId="3" applyNumberFormat="1" applyFont="1" applyFill="1" applyBorder="1"/>
    <xf numFmtId="0" fontId="40" fillId="4" borderId="0" xfId="0" applyFont="1" applyFill="1" applyAlignment="1">
      <alignment horizontal="right"/>
    </xf>
    <xf numFmtId="164" fontId="41" fillId="4" borderId="43" xfId="1" applyNumberFormat="1" applyFont="1" applyFill="1" applyBorder="1" applyAlignment="1">
      <alignment horizontal="center" vertical="center" wrapText="1"/>
    </xf>
    <xf numFmtId="0" fontId="12" fillId="8" borderId="9" xfId="0" applyFont="1" applyFill="1" applyBorder="1" applyAlignment="1">
      <alignment horizontal="left"/>
    </xf>
    <xf numFmtId="0" fontId="14" fillId="8" borderId="9" xfId="0" applyFont="1" applyFill="1" applyBorder="1" applyAlignment="1">
      <alignment horizontal="left"/>
    </xf>
    <xf numFmtId="44" fontId="12" fillId="8" borderId="9" xfId="1" applyFont="1" applyFill="1" applyBorder="1"/>
    <xf numFmtId="2" fontId="14" fillId="8" borderId="9" xfId="0" applyNumberFormat="1" applyFont="1" applyFill="1" applyBorder="1"/>
    <xf numFmtId="2" fontId="12" fillId="8" borderId="9" xfId="0" applyNumberFormat="1" applyFont="1" applyFill="1" applyBorder="1"/>
    <xf numFmtId="43" fontId="12" fillId="8" borderId="9" xfId="3" applyFont="1" applyFill="1" applyBorder="1"/>
    <xf numFmtId="0" fontId="42" fillId="4" borderId="9" xfId="0" applyFont="1" applyFill="1" applyBorder="1" applyAlignment="1">
      <alignment horizontal="right"/>
    </xf>
    <xf numFmtId="1" fontId="12" fillId="2" borderId="9" xfId="1" applyNumberFormat="1" applyFont="1" applyFill="1" applyBorder="1" applyAlignment="1" applyProtection="1">
      <alignment horizontal="left" vertical="center" wrapText="1"/>
      <protection locked="0"/>
    </xf>
    <xf numFmtId="164" fontId="43" fillId="14" borderId="28" xfId="0" applyNumberFormat="1" applyFont="1" applyFill="1" applyBorder="1" applyAlignment="1" applyProtection="1">
      <alignment horizontal="left" vertical="center" wrapText="1"/>
      <protection locked="0"/>
    </xf>
    <xf numFmtId="164" fontId="43" fillId="14" borderId="44" xfId="0" applyNumberFormat="1" applyFont="1" applyFill="1" applyBorder="1" applyAlignment="1" applyProtection="1">
      <alignment horizontal="left" vertical="center" wrapText="1"/>
      <protection locked="0"/>
    </xf>
    <xf numFmtId="0" fontId="3" fillId="2" borderId="28" xfId="3" applyNumberFormat="1" applyFont="1" applyFill="1" applyBorder="1" applyAlignment="1" applyProtection="1">
      <alignment horizontal="left" vertical="top" wrapText="1"/>
      <protection locked="0"/>
    </xf>
    <xf numFmtId="164" fontId="3" fillId="2" borderId="44" xfId="1" applyNumberFormat="1" applyFont="1" applyFill="1" applyBorder="1" applyAlignment="1" applyProtection="1">
      <alignment horizontal="left" vertical="center" wrapText="1"/>
      <protection locked="0"/>
    </xf>
    <xf numFmtId="0" fontId="45" fillId="0" borderId="0" xfId="0" applyFont="1" applyAlignment="1">
      <alignment horizontal="left" vertical="center"/>
    </xf>
    <xf numFmtId="0" fontId="3" fillId="2" borderId="33" xfId="3" applyNumberFormat="1" applyFont="1" applyFill="1" applyBorder="1" applyAlignment="1" applyProtection="1">
      <alignment horizontal="center" vertical="center" wrapText="1"/>
      <protection locked="0"/>
    </xf>
    <xf numFmtId="0" fontId="3" fillId="2" borderId="33" xfId="3" applyNumberFormat="1" applyFont="1" applyFill="1" applyBorder="1" applyAlignment="1" applyProtection="1">
      <alignment horizontal="left" vertical="center" wrapText="1"/>
      <protection locked="0"/>
    </xf>
    <xf numFmtId="164" fontId="3" fillId="2" borderId="33" xfId="1" applyNumberFormat="1" applyFont="1" applyFill="1" applyBorder="1" applyAlignment="1" applyProtection="1">
      <alignment horizontal="left" vertical="center" wrapText="1"/>
      <protection locked="0"/>
    </xf>
    <xf numFmtId="164" fontId="3" fillId="5" borderId="33" xfId="1" applyNumberFormat="1" applyFont="1" applyFill="1" applyBorder="1" applyAlignment="1">
      <alignment horizontal="center" vertical="center" wrapText="1"/>
    </xf>
    <xf numFmtId="0" fontId="20" fillId="6" borderId="25" xfId="3" applyNumberFormat="1" applyFont="1" applyFill="1" applyBorder="1" applyAlignment="1">
      <alignment horizontal="center" vertical="center" wrapText="1"/>
    </xf>
    <xf numFmtId="0" fontId="20" fillId="6" borderId="25" xfId="3" applyNumberFormat="1" applyFont="1" applyFill="1" applyBorder="1" applyAlignment="1">
      <alignment horizontal="left" vertical="center" wrapText="1"/>
    </xf>
    <xf numFmtId="164" fontId="20" fillId="6" borderId="25" xfId="1" applyNumberFormat="1" applyFont="1" applyFill="1" applyBorder="1" applyAlignment="1">
      <alignment horizontal="left" vertical="center" wrapText="1"/>
    </xf>
    <xf numFmtId="164" fontId="20" fillId="6" borderId="25" xfId="1" applyNumberFormat="1" applyFont="1" applyFill="1" applyBorder="1" applyAlignment="1">
      <alignment horizontal="center" vertical="center" wrapText="1"/>
    </xf>
    <xf numFmtId="0" fontId="3" fillId="2" borderId="46" xfId="3" applyNumberFormat="1" applyFont="1" applyFill="1" applyBorder="1" applyAlignment="1" applyProtection="1">
      <alignment horizontal="left" vertical="center" wrapText="1"/>
      <protection locked="0"/>
    </xf>
    <xf numFmtId="0" fontId="20" fillId="6" borderId="32" xfId="3" applyNumberFormat="1" applyFont="1" applyFill="1" applyBorder="1" applyAlignment="1">
      <alignment horizontal="center" vertical="center" wrapText="1"/>
    </xf>
    <xf numFmtId="0" fontId="20" fillId="6" borderId="32" xfId="3" applyNumberFormat="1" applyFont="1" applyFill="1" applyBorder="1" applyAlignment="1">
      <alignment horizontal="left" vertical="center" wrapText="1"/>
    </xf>
    <xf numFmtId="0" fontId="20" fillId="6" borderId="42" xfId="3" applyNumberFormat="1" applyFont="1" applyFill="1" applyBorder="1" applyAlignment="1">
      <alignment horizontal="left" vertical="center" wrapText="1"/>
    </xf>
    <xf numFmtId="0" fontId="27" fillId="6" borderId="21" xfId="3" applyNumberFormat="1" applyFont="1" applyFill="1" applyBorder="1" applyAlignment="1">
      <alignment horizontal="left" vertical="center" wrapText="1"/>
    </xf>
    <xf numFmtId="164" fontId="20" fillId="6" borderId="32" xfId="1" applyNumberFormat="1" applyFont="1" applyFill="1" applyBorder="1" applyAlignment="1">
      <alignment horizontal="left" vertical="center" wrapText="1"/>
    </xf>
    <xf numFmtId="164" fontId="20" fillId="6" borderId="32" xfId="1" applyNumberFormat="1" applyFont="1" applyFill="1" applyBorder="1" applyAlignment="1">
      <alignment horizontal="center" vertical="center" wrapText="1"/>
    </xf>
    <xf numFmtId="0" fontId="3" fillId="2" borderId="33" xfId="3" applyNumberFormat="1" applyFont="1" applyFill="1" applyBorder="1" applyAlignment="1" applyProtection="1">
      <alignment vertical="center" wrapText="1"/>
      <protection locked="0"/>
    </xf>
    <xf numFmtId="164" fontId="3" fillId="5" borderId="47" xfId="1" applyNumberFormat="1" applyFont="1" applyFill="1" applyBorder="1" applyAlignment="1">
      <alignment horizontal="center" vertical="center" wrapText="1"/>
    </xf>
    <xf numFmtId="0" fontId="27" fillId="6" borderId="32" xfId="3" applyNumberFormat="1" applyFont="1" applyFill="1" applyBorder="1" applyAlignment="1">
      <alignment horizontal="center" vertical="center" wrapText="1"/>
    </xf>
    <xf numFmtId="0" fontId="27" fillId="6" borderId="32" xfId="3" applyNumberFormat="1" applyFont="1" applyFill="1" applyBorder="1" applyAlignment="1">
      <alignment horizontal="left" vertical="center" wrapText="1"/>
    </xf>
    <xf numFmtId="164" fontId="27" fillId="6" borderId="32" xfId="1" applyNumberFormat="1" applyFont="1" applyFill="1" applyBorder="1" applyAlignment="1">
      <alignment horizontal="left" vertical="center" wrapText="1"/>
    </xf>
    <xf numFmtId="164" fontId="27" fillId="6" borderId="48" xfId="1" applyNumberFormat="1" applyFont="1" applyFill="1" applyBorder="1" applyAlignment="1">
      <alignment horizontal="center" vertical="center" wrapText="1"/>
    </xf>
    <xf numFmtId="0" fontId="3" fillId="2" borderId="33" xfId="3" applyNumberFormat="1" applyFont="1" applyFill="1" applyBorder="1" applyAlignment="1" applyProtection="1">
      <alignment horizontal="left" vertical="center"/>
      <protection locked="0"/>
    </xf>
    <xf numFmtId="0" fontId="24" fillId="6" borderId="32" xfId="3" applyNumberFormat="1" applyFont="1" applyFill="1" applyBorder="1" applyAlignment="1">
      <alignment horizontal="left" vertical="center" wrapText="1"/>
    </xf>
    <xf numFmtId="165" fontId="20" fillId="6" borderId="49" xfId="3" applyNumberFormat="1" applyFont="1" applyFill="1" applyBorder="1" applyAlignment="1">
      <alignment horizontal="left" vertical="center" wrapText="1"/>
    </xf>
    <xf numFmtId="165" fontId="20" fillId="6" borderId="32" xfId="3" applyNumberFormat="1" applyFont="1" applyFill="1" applyBorder="1" applyAlignment="1">
      <alignment horizontal="left" vertical="center" wrapText="1"/>
    </xf>
    <xf numFmtId="164" fontId="20" fillId="6" borderId="49" xfId="1" applyNumberFormat="1" applyFont="1" applyFill="1" applyBorder="1" applyAlignment="1">
      <alignment horizontal="center" vertical="center" wrapText="1"/>
    </xf>
    <xf numFmtId="0" fontId="1" fillId="0" borderId="36" xfId="4" applyNumberFormat="1" applyFill="1" applyBorder="1" applyAlignment="1">
      <alignment horizontal="left" vertical="top" wrapText="1"/>
    </xf>
    <xf numFmtId="0" fontId="1" fillId="0" borderId="37" xfId="4" applyNumberFormat="1" applyFill="1" applyBorder="1" applyAlignment="1">
      <alignment horizontal="left" vertical="top" wrapText="1"/>
    </xf>
    <xf numFmtId="43" fontId="1" fillId="0" borderId="37" xfId="4" applyNumberFormat="1" applyFill="1" applyBorder="1" applyAlignment="1">
      <alignment horizontal="left" vertical="top" wrapText="1"/>
    </xf>
    <xf numFmtId="0" fontId="0" fillId="0" borderId="37" xfId="4" applyNumberFormat="1" applyFont="1" applyFill="1" applyBorder="1" applyAlignment="1">
      <alignment horizontal="left" vertical="top" wrapText="1"/>
    </xf>
    <xf numFmtId="0" fontId="46" fillId="15" borderId="0" xfId="0" applyFont="1" applyFill="1"/>
    <xf numFmtId="0" fontId="5" fillId="0" borderId="0" xfId="0" applyFont="1"/>
    <xf numFmtId="0" fontId="44" fillId="4" borderId="0" xfId="0" applyFont="1" applyFill="1" applyAlignment="1">
      <alignment vertical="center" wrapText="1"/>
    </xf>
    <xf numFmtId="0" fontId="49" fillId="4" borderId="0" xfId="0" applyFont="1" applyFill="1" applyAlignment="1">
      <alignment horizontal="left" vertical="center"/>
    </xf>
    <xf numFmtId="0" fontId="0" fillId="7" borderId="50" xfId="0" applyFill="1" applyBorder="1"/>
    <xf numFmtId="0" fontId="37" fillId="7" borderId="50" xfId="0" applyFont="1" applyFill="1" applyBorder="1" applyAlignment="1">
      <alignment horizontal="left"/>
    </xf>
    <xf numFmtId="0" fontId="0" fillId="7" borderId="50" xfId="0" applyFill="1" applyBorder="1" applyAlignment="1">
      <alignment horizontal="left"/>
    </xf>
    <xf numFmtId="0" fontId="0" fillId="7" borderId="51" xfId="0" applyFill="1" applyBorder="1"/>
    <xf numFmtId="0" fontId="48" fillId="8" borderId="0" xfId="0" applyFont="1" applyFill="1" applyAlignment="1">
      <alignment horizontal="left" vertical="center" wrapText="1"/>
    </xf>
    <xf numFmtId="0" fontId="0" fillId="7" borderId="51" xfId="0" applyFill="1" applyBorder="1" applyAlignment="1">
      <alignment horizontal="left"/>
    </xf>
    <xf numFmtId="0" fontId="47" fillId="8" borderId="53" xfId="0" applyFont="1" applyFill="1" applyBorder="1" applyAlignment="1">
      <alignment horizontal="left" vertical="center" wrapText="1"/>
    </xf>
    <xf numFmtId="0" fontId="47" fillId="8" borderId="52" xfId="0" applyFont="1" applyFill="1" applyBorder="1" applyAlignment="1">
      <alignment vertical="center" wrapText="1"/>
    </xf>
    <xf numFmtId="0" fontId="47" fillId="8" borderId="0" xfId="0" applyFont="1" applyFill="1" applyAlignment="1">
      <alignment horizontal="left" vertical="center" wrapText="1"/>
    </xf>
    <xf numFmtId="44" fontId="9" fillId="4" borderId="17" xfId="1" applyFont="1" applyFill="1" applyBorder="1" applyAlignment="1">
      <alignment horizontal="center" vertical="center"/>
    </xf>
    <xf numFmtId="44" fontId="9" fillId="4" borderId="7" xfId="1" applyFont="1" applyFill="1" applyBorder="1" applyAlignment="1">
      <alignment horizontal="center" vertical="center"/>
    </xf>
    <xf numFmtId="44" fontId="9" fillId="4" borderId="18" xfId="1" applyFont="1" applyFill="1" applyBorder="1" applyAlignment="1">
      <alignment horizontal="center" vertical="center"/>
    </xf>
    <xf numFmtId="0" fontId="20" fillId="6" borderId="0" xfId="0" applyFont="1" applyFill="1" applyAlignment="1">
      <alignment horizontal="left" vertical="top" wrapText="1"/>
    </xf>
    <xf numFmtId="0" fontId="29" fillId="6" borderId="0" xfId="0" applyFont="1" applyFill="1" applyAlignment="1">
      <alignment horizontal="left" vertical="top" wrapText="1"/>
    </xf>
    <xf numFmtId="0" fontId="12" fillId="7" borderId="17" xfId="0" applyFont="1" applyFill="1" applyBorder="1" applyAlignment="1">
      <alignment horizontal="left" vertical="center" wrapText="1"/>
    </xf>
    <xf numFmtId="0" fontId="12" fillId="7" borderId="7" xfId="0" applyFont="1" applyFill="1" applyBorder="1" applyAlignment="1">
      <alignment horizontal="left" vertical="center" wrapText="1"/>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14" fontId="19" fillId="6" borderId="23" xfId="0" applyNumberFormat="1" applyFont="1" applyFill="1" applyBorder="1" applyAlignment="1">
      <alignment horizontal="center" vertical="center" textRotation="90" wrapText="1"/>
    </xf>
    <xf numFmtId="14" fontId="19" fillId="6" borderId="34" xfId="0" applyNumberFormat="1" applyFont="1" applyFill="1" applyBorder="1" applyAlignment="1">
      <alignment horizontal="center" vertical="center" textRotation="90" wrapText="1"/>
    </xf>
    <xf numFmtId="14" fontId="19" fillId="6" borderId="22" xfId="0" applyNumberFormat="1" applyFont="1" applyFill="1" applyBorder="1" applyAlignment="1">
      <alignment horizontal="center" vertical="center" textRotation="90" wrapText="1"/>
    </xf>
    <xf numFmtId="9" fontId="11" fillId="3" borderId="21" xfId="2" applyFont="1" applyFill="1" applyBorder="1" applyAlignment="1">
      <alignment horizontal="left" vertical="center" wrapText="1"/>
    </xf>
    <xf numFmtId="14" fontId="20" fillId="6" borderId="45" xfId="0" applyNumberFormat="1" applyFont="1" applyFill="1" applyBorder="1" applyAlignment="1">
      <alignment horizontal="center" vertical="center" textRotation="90" wrapText="1"/>
    </xf>
    <xf numFmtId="9" fontId="11" fillId="3" borderId="1" xfId="2" applyFont="1" applyFill="1" applyBorder="1" applyAlignment="1">
      <alignment horizontal="left" vertical="center" wrapText="1"/>
    </xf>
    <xf numFmtId="9" fontId="11" fillId="3" borderId="2" xfId="2" applyFont="1" applyFill="1" applyBorder="1" applyAlignment="1">
      <alignment horizontal="left" vertical="center" wrapText="1"/>
    </xf>
    <xf numFmtId="0" fontId="3" fillId="6" borderId="0" xfId="0" applyFont="1" applyFill="1" applyAlignment="1">
      <alignment horizontal="left" vertical="top" wrapText="1"/>
    </xf>
    <xf numFmtId="14" fontId="19" fillId="6" borderId="45" xfId="0" applyNumberFormat="1" applyFont="1" applyFill="1" applyBorder="1" applyAlignment="1">
      <alignment horizontal="center" vertical="center" textRotation="90" wrapText="1"/>
    </xf>
  </cellXfs>
  <cellStyles count="5">
    <cellStyle name="20% - Accent4" xfId="4" builtinId="42"/>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0000FF"/>
      <color rgb="FFA4967F"/>
      <color rgb="FFBFD8CC"/>
      <color rgb="FFCFEDF3"/>
      <color rgb="FF65BAE5"/>
      <color rgb="FFDDDDDD"/>
      <color rgb="FFFF5050"/>
      <color rgb="FFAEF0EE"/>
      <color rgb="FFCFE2FF"/>
      <color rgb="FFD565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tx1">
                    <a:lumMod val="65000"/>
                    <a:lumOff val="35000"/>
                  </a:schemeClr>
                </a:solidFill>
                <a:effectLst>
                  <a:outerShdw blurRad="50800" dist="38100" dir="5400000" algn="t" rotWithShape="0">
                    <a:prstClr val="black">
                      <a:alpha val="40000"/>
                    </a:prstClr>
                  </a:outerShdw>
                </a:effectLst>
                <a:latin typeface="+mn-lt"/>
                <a:ea typeface="+mn-ea"/>
                <a:cs typeface="+mn-cs"/>
              </a:defRPr>
            </a:pPr>
            <a:r>
              <a:rPr lang="en-AU" b="1" cap="none" spc="0">
                <a:ln>
                  <a:noFill/>
                </a:ln>
                <a:solidFill>
                  <a:schemeClr val="tx1"/>
                </a:solidFill>
                <a:effectLst/>
                <a:latin typeface="+mj-lt"/>
              </a:rPr>
              <a:t>Budget Breakdown</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tx1">
                  <a:lumMod val="65000"/>
                  <a:lumOff val="3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solidFill>
                <a:schemeClr val="tx2"/>
              </a:solidFill>
            </a:ln>
          </c:spPr>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solidFill>
                  <a:schemeClr val="tx2"/>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contourClr>
                  <a:schemeClr val="tx2"/>
                </a:contourClr>
              </a:sp3d>
            </c:spPr>
            <c:extLst>
              <c:ext xmlns:c16="http://schemas.microsoft.com/office/drawing/2014/chart" uri="{C3380CC4-5D6E-409C-BE32-E72D297353CC}">
                <c16:uniqueId val="{00000001-2C78-4D14-8304-D6EB3CF0DF44}"/>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solidFill>
                  <a:schemeClr val="tx2"/>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contourClr>
                  <a:schemeClr val="tx2"/>
                </a:contourClr>
              </a:sp3d>
            </c:spPr>
            <c:extLst>
              <c:ext xmlns:c16="http://schemas.microsoft.com/office/drawing/2014/chart" uri="{C3380CC4-5D6E-409C-BE32-E72D297353CC}">
                <c16:uniqueId val="{00000003-2C78-4D14-8304-D6EB3CF0DF44}"/>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solidFill>
                  <a:schemeClr val="tx2"/>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contourClr>
                  <a:schemeClr val="tx2"/>
                </a:contourClr>
              </a:sp3d>
            </c:spPr>
            <c:extLst>
              <c:ext xmlns:c16="http://schemas.microsoft.com/office/drawing/2014/chart" uri="{C3380CC4-5D6E-409C-BE32-E72D297353CC}">
                <c16:uniqueId val="{00000005-2C78-4D14-8304-D6EB3CF0DF44}"/>
              </c:ext>
            </c:extLst>
          </c:dPt>
          <c:dPt>
            <c:idx val="3"/>
            <c:bubble3D val="0"/>
            <c:spPr>
              <a:solidFill>
                <a:schemeClr val="accent6"/>
              </a:solidFill>
              <a:ln>
                <a:solidFill>
                  <a:schemeClr val="tx2"/>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contourClr>
                  <a:schemeClr val="tx2"/>
                </a:contourClr>
              </a:sp3d>
            </c:spPr>
            <c:extLst>
              <c:ext xmlns:c16="http://schemas.microsoft.com/office/drawing/2014/chart" uri="{C3380CC4-5D6E-409C-BE32-E72D297353CC}">
                <c16:uniqueId val="{00000007-2C78-4D14-8304-D6EB3CF0DF4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'1. Budget Summary'!$C$17:$C$24</c15:sqref>
                  </c15:fullRef>
                </c:ext>
              </c:extLst>
              <c:f>('1. Budget Summary'!$C$17,'1. Budget Summary'!$C$19,'1. Budget Summary'!$C$21,'1. Budget Summary'!$C$23)</c:f>
              <c:strCache>
                <c:ptCount val="4"/>
                <c:pt idx="0">
                  <c:v> Salary Costs </c:v>
                </c:pt>
                <c:pt idx="1">
                  <c:v> Travel Costs </c:v>
                </c:pt>
                <c:pt idx="2">
                  <c:v> Operating Costs </c:v>
                </c:pt>
                <c:pt idx="3">
                  <c:v> Capital Costs </c:v>
                </c:pt>
              </c:strCache>
            </c:strRef>
          </c:cat>
          <c:val>
            <c:numRef>
              <c:extLst>
                <c:ext xmlns:c15="http://schemas.microsoft.com/office/drawing/2012/chart" uri="{02D57815-91ED-43cb-92C2-25804820EDAC}">
                  <c15:fullRef>
                    <c15:sqref>'1. Budget Summary'!$E$17:$E$24</c15:sqref>
                  </c15:fullRef>
                </c:ext>
              </c:extLst>
              <c:f>('1. Budget Summary'!$E$17,'1. Budget Summary'!$E$19,'1. Budget Summary'!$E$21,'1. Budget Summary'!$E$23)</c:f>
              <c:numCache>
                <c:formatCode>_-"$"* #,##0_-;\-"$"* #,##0_-;_-"$"* "-"??_-;_-@_-</c:formatCode>
                <c:ptCount val="4"/>
                <c:pt idx="0">
                  <c:v>0</c:v>
                </c:pt>
                <c:pt idx="1">
                  <c:v>0</c:v>
                </c:pt>
                <c:pt idx="2">
                  <c:v>0</c:v>
                </c:pt>
                <c:pt idx="3">
                  <c:v>0</c:v>
                </c:pt>
              </c:numCache>
            </c:numRef>
          </c:val>
          <c:extLst>
            <c:ext xmlns:c15="http://schemas.microsoft.com/office/drawing/2012/chart" uri="{02D57815-91ED-43cb-92C2-25804820EDAC}">
              <c15:categoryFilterExceptions>
                <c15:categoryFilterException>
                  <c15:sqref>'1. Budget Summary'!$E$22</c15:sqref>
                  <c15:spPr xmlns:c15="http://schemas.microsoft.com/office/drawing/2012/chart">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solidFill>
                        <a:schemeClr val="tx2"/>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contourClr>
                        <a:schemeClr val="tx2"/>
                      </a:contourClr>
                    </a:sp3d>
                  </c15:spPr>
                  <c15:bubble3D val="0"/>
                </c15:categoryFilterException>
              </c15:categoryFilterExceptions>
            </c:ext>
            <c:ext xmlns:c16="http://schemas.microsoft.com/office/drawing/2014/chart" uri="{C3380CC4-5D6E-409C-BE32-E72D297353CC}">
              <c16:uniqueId val="{00000000-2782-4C08-AF6A-B6266F381055}"/>
            </c:ext>
          </c:extLst>
        </c:ser>
        <c:dLbls>
          <c:showLegendKey val="0"/>
          <c:showVal val="0"/>
          <c:showCatName val="0"/>
          <c:showSerName val="0"/>
          <c:showPercent val="1"/>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a:no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tx1">
                    <a:lumMod val="65000"/>
                    <a:lumOff val="35000"/>
                  </a:schemeClr>
                </a:solidFill>
                <a:effectLst>
                  <a:outerShdw blurRad="50800" dist="38100" dir="5400000" algn="t" rotWithShape="0">
                    <a:prstClr val="black">
                      <a:alpha val="40000"/>
                    </a:prstClr>
                  </a:outerShdw>
                </a:effectLst>
                <a:latin typeface="+mn-lt"/>
                <a:ea typeface="+mn-ea"/>
                <a:cs typeface="+mn-cs"/>
              </a:defRPr>
            </a:pPr>
            <a:r>
              <a:rPr lang="en-AU" b="1" cap="none" spc="0">
                <a:ln>
                  <a:noFill/>
                </a:ln>
                <a:solidFill>
                  <a:schemeClr val="tx1"/>
                </a:solidFill>
                <a:effectLst/>
                <a:latin typeface="+mj-lt"/>
              </a:rPr>
              <a:t>Non-GRDC Cost Breakdown</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tx1">
                  <a:lumMod val="65000"/>
                  <a:lumOff val="3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4A91-4BE3-A890-B83C172555DD}"/>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4A91-4BE3-A890-B83C172555DD}"/>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4A91-4BE3-A890-B83C172555DD}"/>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4A91-4BE3-A890-B83C172555DD}"/>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4A91-4BE3-A890-B83C172555DD}"/>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4A91-4BE3-A890-B83C172555DD}"/>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4A91-4BE3-A890-B83C172555DD}"/>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4A91-4BE3-A890-B83C172555D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'1. Budget Summary'!$C$49:$C$59</c15:sqref>
                  </c15:fullRef>
                </c:ext>
              </c:extLst>
              <c:f>('1. Budget Summary'!$C$49:$C$50,'1. Budget Summary'!$C$52:$C$53,'1. Budget Summary'!$C$55:$C$56,'1. Budget Summary'!$C$58:$C$59)</c:f>
              <c:strCache>
                <c:ptCount val="8"/>
                <c:pt idx="0">
                  <c:v> Salary Costs Cash </c:v>
                </c:pt>
                <c:pt idx="1">
                  <c:v> Salary Costs In-kind </c:v>
                </c:pt>
                <c:pt idx="2">
                  <c:v> Travel Costs Cash </c:v>
                </c:pt>
                <c:pt idx="3">
                  <c:v> Travel Costs In-kind </c:v>
                </c:pt>
                <c:pt idx="4">
                  <c:v> Operating Costs Cash </c:v>
                </c:pt>
                <c:pt idx="5">
                  <c:v> Operating Costs In-kind </c:v>
                </c:pt>
                <c:pt idx="6">
                  <c:v> Capital Costs Cash  </c:v>
                </c:pt>
                <c:pt idx="7">
                  <c:v> Capital Costs In-kind </c:v>
                </c:pt>
              </c:strCache>
            </c:strRef>
          </c:cat>
          <c:val>
            <c:numRef>
              <c:extLst>
                <c:ext xmlns:c15="http://schemas.microsoft.com/office/drawing/2012/chart" uri="{02D57815-91ED-43cb-92C2-25804820EDAC}">
                  <c15:fullRef>
                    <c15:sqref>'1. Budget Summary'!$E$49:$E$59</c15:sqref>
                  </c15:fullRef>
                </c:ext>
              </c:extLst>
              <c:f>('1. Budget Summary'!$E$49:$E$50,'1. Budget Summary'!$E$52:$E$53,'1. Budget Summary'!$E$55:$E$56,'1. Budget Summary'!$E$58:$E$59)</c:f>
              <c:numCache>
                <c:formatCode>_-"$"* #,##0_-;\-"$"* #,##0_-;_-"$"* "-"??_-;_-@_-</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B-6F9F-4D54-8901-26C482EA6C55}"/>
            </c:ext>
          </c:extLst>
        </c:ser>
        <c:dLbls>
          <c:showLegendKey val="0"/>
          <c:showVal val="0"/>
          <c:showCatName val="0"/>
          <c:showSerName val="0"/>
          <c:showPercent val="1"/>
          <c:showBubbleSize val="0"/>
          <c:showLeaderLines val="1"/>
        </c:dLbls>
        <c:extLst>
          <c:ext xmlns:c15="http://schemas.microsoft.com/office/drawing/2012/chart" uri="{02D57815-91ED-43cb-92C2-25804820EDAC}">
            <c15:filteredPieSeries>
              <c15: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6F9F-4D54-8901-26C482EA6C55}"/>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3-4A91-4BE3-A890-B83C172555DD}"/>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4A91-4BE3-A890-B83C172555DD}"/>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6F9F-4D54-8901-26C482EA6C55}"/>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6F9F-4D54-8901-26C482EA6C55}"/>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4A91-4BE3-A890-B83C172555DD}"/>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D-4A91-4BE3-A890-B83C172555DD}"/>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4A91-4BE3-A890-B83C172555D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uri="{CE6537A1-D6FC-4f65-9D91-7224C49458BB}"/>
                  </c:extLst>
                </c:dLbls>
                <c:cat>
                  <c:strRef>
                    <c:extLst>
                      <c:ext uri="{02D57815-91ED-43cb-92C2-25804820EDAC}">
                        <c15:fullRef>
                          <c15:sqref>'1. Budget Summary'!$C$49:$C$59</c15:sqref>
                        </c15:fullRef>
                        <c15:formulaRef>
                          <c15:sqref>('1. Budget Summary'!$C$49:$C$50,'1. Budget Summary'!$C$52:$C$53,'1. Budget Summary'!$C$55:$C$56,'1. Budget Summary'!$C$58:$C$59)</c15:sqref>
                        </c15:formulaRef>
                      </c:ext>
                    </c:extLst>
                    <c:strCache>
                      <c:ptCount val="8"/>
                      <c:pt idx="0">
                        <c:v> Salary Costs Cash </c:v>
                      </c:pt>
                      <c:pt idx="1">
                        <c:v> Salary Costs In-kind </c:v>
                      </c:pt>
                      <c:pt idx="2">
                        <c:v> Travel Costs Cash </c:v>
                      </c:pt>
                      <c:pt idx="3">
                        <c:v> Travel Costs In-kind </c:v>
                      </c:pt>
                      <c:pt idx="4">
                        <c:v> Operating Costs Cash </c:v>
                      </c:pt>
                      <c:pt idx="5">
                        <c:v> Operating Costs In-kind </c:v>
                      </c:pt>
                      <c:pt idx="6">
                        <c:v> Capital Costs Cash  </c:v>
                      </c:pt>
                      <c:pt idx="7">
                        <c:v> Capital Costs In-kind </c:v>
                      </c:pt>
                    </c:strCache>
                  </c:strRef>
                </c:cat>
                <c:val>
                  <c:numRef>
                    <c:extLst>
                      <c:ext uri="{02D57815-91ED-43cb-92C2-25804820EDAC}">
                        <c15:fullRef>
                          <c15:sqref>'1. Budget Summary'!$D$49:$D$59</c15:sqref>
                        </c15:fullRef>
                        <c15:formulaRef>
                          <c15:sqref>('1. Budget Summary'!$D$49:$D$50,'1. Budget Summary'!$D$52:$D$53,'1. Budget Summary'!$D$55:$D$56,'1. Budget Summary'!$D$58:$D$59)</c15:sqref>
                        </c15:formulaRef>
                      </c:ext>
                    </c:extLst>
                    <c:numCache>
                      <c:formatCode>_("$"* #,##0.00_);_("$"* \(#,##0.00\);_("$"* "-"??_);_(@_)</c:formatCode>
                      <c:ptCount val="8"/>
                    </c:numCache>
                  </c:numRef>
                </c:val>
                <c:extLst>
                  <c:ext uri="{02D57815-91ED-43cb-92C2-25804820EDAC}">
                    <c15:categoryFilterExceptions>
                      <c15:categoryFilterException>
                        <c15:sqref>'1. Budget Summary'!$D$54</c15:sqref>
                        <c15:bubble3D val="0"/>
                      </c15:categoryFilterException>
                    </c15:categoryFilterExceptions>
                  </c:ext>
                  <c:ext xmlns:c16="http://schemas.microsoft.com/office/drawing/2014/chart" uri="{C3380CC4-5D6E-409C-BE32-E72D297353CC}">
                    <c16:uniqueId val="{00000008-6F9F-4D54-8901-26C482EA6C55}"/>
                  </c:ext>
                </c:extLst>
              </c15:ser>
            </c15:filteredPieSeries>
          </c:ext>
        </c:extLst>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190500</xdr:colOff>
      <xdr:row>10</xdr:row>
      <xdr:rowOff>161926</xdr:rowOff>
    </xdr:from>
    <xdr:to>
      <xdr:col>19</xdr:col>
      <xdr:colOff>219075</xdr:colOff>
      <xdr:row>27</xdr:row>
      <xdr:rowOff>180975</xdr:rowOff>
    </xdr:to>
    <xdr:graphicFrame macro="">
      <xdr:nvGraphicFramePr>
        <xdr:cNvPr id="2" name="Chart 1">
          <a:extLst>
            <a:ext uri="{FF2B5EF4-FFF2-40B4-BE49-F238E27FC236}">
              <a16:creationId xmlns:a16="http://schemas.microsoft.com/office/drawing/2014/main" id="{013ECA54-5A5F-4675-9928-9FC8987874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165848</xdr:colOff>
      <xdr:row>1</xdr:row>
      <xdr:rowOff>110938</xdr:rowOff>
    </xdr:from>
    <xdr:to>
      <xdr:col>11</xdr:col>
      <xdr:colOff>917958</xdr:colOff>
      <xdr:row>1</xdr:row>
      <xdr:rowOff>1083716</xdr:rowOff>
    </xdr:to>
    <xdr:pic>
      <xdr:nvPicPr>
        <xdr:cNvPr id="6" name="Picture 5">
          <a:extLst>
            <a:ext uri="{FF2B5EF4-FFF2-40B4-BE49-F238E27FC236}">
              <a16:creationId xmlns:a16="http://schemas.microsoft.com/office/drawing/2014/main" id="{40325AED-89CA-422E-9559-77B9D228DE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08024" y="290232"/>
          <a:ext cx="1883905" cy="969603"/>
        </a:xfrm>
        <a:prstGeom prst="rect">
          <a:avLst/>
        </a:prstGeom>
      </xdr:spPr>
    </xdr:pic>
    <xdr:clientData/>
  </xdr:twoCellAnchor>
  <xdr:twoCellAnchor>
    <xdr:from>
      <xdr:col>12</xdr:col>
      <xdr:colOff>204107</xdr:colOff>
      <xdr:row>44</xdr:row>
      <xdr:rowOff>174561</xdr:rowOff>
    </xdr:from>
    <xdr:to>
      <xdr:col>19</xdr:col>
      <xdr:colOff>649061</xdr:colOff>
      <xdr:row>65</xdr:row>
      <xdr:rowOff>29159</xdr:rowOff>
    </xdr:to>
    <xdr:graphicFrame macro="">
      <xdr:nvGraphicFramePr>
        <xdr:cNvPr id="4" name="Chart 3">
          <a:extLst>
            <a:ext uri="{FF2B5EF4-FFF2-40B4-BE49-F238E27FC236}">
              <a16:creationId xmlns:a16="http://schemas.microsoft.com/office/drawing/2014/main" id="{14EC3885-064A-4314-BFBC-7E8141C967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GRDC">
  <a:themeElements>
    <a:clrScheme name="GRDC">
      <a:dk1>
        <a:sysClr val="windowText" lastClr="000000"/>
      </a:dk1>
      <a:lt1>
        <a:sysClr val="window" lastClr="FFFFFF"/>
      </a:lt1>
      <a:dk2>
        <a:srgbClr val="007945"/>
      </a:dk2>
      <a:lt2>
        <a:srgbClr val="BFD8CC"/>
      </a:lt2>
      <a:accent1>
        <a:srgbClr val="A4967F"/>
      </a:accent1>
      <a:accent2>
        <a:srgbClr val="9CBC4B"/>
      </a:accent2>
      <a:accent3>
        <a:srgbClr val="00B8A5"/>
      </a:accent3>
      <a:accent4>
        <a:srgbClr val="808083"/>
      </a:accent4>
      <a:accent5>
        <a:srgbClr val="D5652C"/>
      </a:accent5>
      <a:accent6>
        <a:srgbClr val="691E12"/>
      </a:accent6>
      <a:hlink>
        <a:srgbClr val="0000FF"/>
      </a:hlink>
      <a:folHlink>
        <a:srgbClr val="800080"/>
      </a:folHlink>
    </a:clrScheme>
    <a:fontScheme name="GRDC">
      <a:majorFont>
        <a:latin typeface="Proxima Nova"/>
        <a:ea typeface=""/>
        <a:cs typeface=""/>
      </a:majorFont>
      <a:minorFont>
        <a:latin typeface="Proxima Nov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1305C-8B22-453B-B762-438EE25D96F5}">
  <sheetPr>
    <tabColor theme="3"/>
  </sheetPr>
  <dimension ref="A1:B8"/>
  <sheetViews>
    <sheetView tabSelected="1" zoomScale="52" zoomScaleNormal="85" workbookViewId="0">
      <selection activeCell="N5" sqref="N5"/>
    </sheetView>
  </sheetViews>
  <sheetFormatPr defaultRowHeight="14" x14ac:dyDescent="0.3"/>
  <cols>
    <col min="1" max="1" width="188.84375" bestFit="1" customWidth="1"/>
  </cols>
  <sheetData>
    <row r="1" spans="1:2" ht="39" customHeight="1" x14ac:dyDescent="0.3">
      <c r="A1" s="240" t="s">
        <v>142</v>
      </c>
    </row>
    <row r="2" spans="1:2" ht="369.65" customHeight="1" x14ac:dyDescent="0.3">
      <c r="A2" s="249" t="s">
        <v>148</v>
      </c>
    </row>
    <row r="3" spans="1:2" s="242" customFormat="1" ht="225" x14ac:dyDescent="0.3">
      <c r="A3" s="247" t="s">
        <v>152</v>
      </c>
    </row>
    <row r="4" spans="1:2" s="241" customFormat="1" ht="22.5" x14ac:dyDescent="0.3">
      <c r="A4" s="245" t="s">
        <v>149</v>
      </c>
      <c r="B4" s="244"/>
    </row>
    <row r="5" spans="1:2" s="241" customFormat="1" ht="90" x14ac:dyDescent="0.3">
      <c r="A5" s="245" t="s">
        <v>150</v>
      </c>
      <c r="B5" s="244"/>
    </row>
    <row r="6" spans="1:2" s="241" customFormat="1" ht="205" customHeight="1" x14ac:dyDescent="0.3">
      <c r="A6" s="248" t="s">
        <v>151</v>
      </c>
    </row>
    <row r="7" spans="1:2" s="243" customFormat="1" ht="32.25" customHeight="1" x14ac:dyDescent="0.3">
      <c r="A7" s="249" t="s">
        <v>153</v>
      </c>
      <c r="B7" s="246"/>
    </row>
    <row r="8" spans="1:2" ht="27.75" customHeight="1" x14ac:dyDescent="0.3">
      <c r="A8" s="23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39997558519241921"/>
    <pageSetUpPr fitToPage="1"/>
  </sheetPr>
  <dimension ref="A2:AI83"/>
  <sheetViews>
    <sheetView showGridLines="0" topLeftCell="A2" zoomScale="60" zoomScaleNormal="60" workbookViewId="0">
      <selection activeCell="C4" sqref="C4:M4"/>
    </sheetView>
  </sheetViews>
  <sheetFormatPr defaultColWidth="8.4609375" defaultRowHeight="14" x14ac:dyDescent="0.3"/>
  <cols>
    <col min="1" max="1" width="3" style="2" customWidth="1"/>
    <col min="2" max="2" width="4.4609375" style="2" customWidth="1"/>
    <col min="3" max="3" width="33" style="25" customWidth="1"/>
    <col min="4" max="4" width="4.4609375" style="2" customWidth="1"/>
    <col min="5" max="5" width="15.4609375" style="23" customWidth="1"/>
    <col min="6" max="6" width="4.4609375" style="23" customWidth="1"/>
    <col min="7" max="12" width="13.23046875" style="2" customWidth="1"/>
    <col min="13" max="13" width="4.4609375" style="2" customWidth="1"/>
    <col min="14" max="14" width="13.23046875" style="2" customWidth="1"/>
    <col min="15" max="16" width="4.4609375" style="2" customWidth="1"/>
    <col min="17" max="17" width="9.765625" style="2" bestFit="1" customWidth="1"/>
    <col min="18" max="20" width="8.4609375" style="2"/>
    <col min="21" max="21" width="9.765625" style="2" bestFit="1" customWidth="1"/>
    <col min="22" max="16384" width="8.4609375" style="2"/>
  </cols>
  <sheetData>
    <row r="2" spans="1:35" s="93" customFormat="1" ht="97.5" customHeight="1" x14ac:dyDescent="0.35">
      <c r="A2" s="92"/>
      <c r="C2" s="255" t="s">
        <v>131</v>
      </c>
      <c r="D2" s="256"/>
      <c r="E2" s="256"/>
      <c r="F2" s="256"/>
      <c r="G2" s="256"/>
      <c r="H2" s="256"/>
      <c r="I2" s="256"/>
      <c r="J2" s="256"/>
      <c r="K2" s="94"/>
      <c r="L2" s="94"/>
      <c r="M2" s="95"/>
      <c r="N2" s="92"/>
      <c r="O2" s="92"/>
      <c r="P2" s="92"/>
      <c r="Q2" s="92"/>
      <c r="R2" s="92"/>
      <c r="S2" s="92"/>
      <c r="T2" s="92"/>
      <c r="U2" s="92"/>
      <c r="V2" s="92"/>
      <c r="W2" s="92"/>
      <c r="X2" s="92"/>
      <c r="Y2" s="92"/>
      <c r="Z2" s="92"/>
      <c r="AA2" s="92"/>
      <c r="AB2" s="92"/>
      <c r="AC2" s="92"/>
      <c r="AD2" s="92"/>
      <c r="AE2" s="92"/>
      <c r="AF2" s="92"/>
      <c r="AG2" s="92"/>
      <c r="AH2" s="92"/>
      <c r="AI2" s="92"/>
    </row>
    <row r="3" spans="1:35" x14ac:dyDescent="0.3">
      <c r="C3" s="2"/>
      <c r="E3" s="2"/>
    </row>
    <row r="4" spans="1:35" ht="65.25" customHeight="1" x14ac:dyDescent="0.3">
      <c r="C4" s="253" t="s">
        <v>143</v>
      </c>
      <c r="D4" s="254"/>
      <c r="E4" s="254"/>
      <c r="F4" s="254"/>
      <c r="G4" s="254"/>
      <c r="H4" s="254"/>
      <c r="I4" s="254"/>
      <c r="J4" s="254"/>
      <c r="K4" s="254"/>
      <c r="L4" s="254"/>
      <c r="M4" s="254"/>
    </row>
    <row r="5" spans="1:35" x14ac:dyDescent="0.3">
      <c r="C5" s="2"/>
      <c r="E5" s="2"/>
      <c r="F5" s="2"/>
    </row>
    <row r="6" spans="1:35" ht="18" x14ac:dyDescent="0.3">
      <c r="C6" s="24" t="s">
        <v>0</v>
      </c>
      <c r="E6" s="201"/>
      <c r="M6" s="238" t="str">
        <f>Sheet3!K7</f>
        <v/>
      </c>
    </row>
    <row r="7" spans="1:35" x14ac:dyDescent="0.3">
      <c r="F7" s="2"/>
    </row>
    <row r="8" spans="1:35" ht="18" x14ac:dyDescent="0.3">
      <c r="C8" s="24" t="s">
        <v>1</v>
      </c>
      <c r="E8" s="26"/>
      <c r="F8" s="2"/>
      <c r="G8" s="206"/>
    </row>
    <row r="9" spans="1:35" x14ac:dyDescent="0.3">
      <c r="F9" s="2"/>
    </row>
    <row r="10" spans="1:35" s="25" customFormat="1" ht="18" x14ac:dyDescent="0.3">
      <c r="A10" s="2"/>
      <c r="B10" s="2"/>
      <c r="C10" s="24" t="s">
        <v>2</v>
      </c>
      <c r="D10" s="2"/>
      <c r="E10" s="26"/>
      <c r="G10" s="206"/>
    </row>
    <row r="11" spans="1:35" x14ac:dyDescent="0.3">
      <c r="F11" s="2"/>
    </row>
    <row r="12" spans="1:35" s="23" customFormat="1" x14ac:dyDescent="0.3">
      <c r="A12" s="2"/>
      <c r="B12" s="100"/>
      <c r="C12" s="101"/>
      <c r="D12" s="102"/>
      <c r="E12" s="103"/>
      <c r="F12" s="103"/>
      <c r="G12" s="102"/>
      <c r="H12" s="102"/>
      <c r="I12" s="102"/>
      <c r="J12" s="102"/>
      <c r="K12" s="102"/>
      <c r="L12" s="102"/>
      <c r="M12" s="104"/>
      <c r="N12" s="2"/>
      <c r="O12" s="2"/>
    </row>
    <row r="13" spans="1:35" s="23" customFormat="1" ht="18" x14ac:dyDescent="0.3">
      <c r="A13" s="2"/>
      <c r="B13" s="105"/>
      <c r="C13" s="106"/>
      <c r="D13" s="107"/>
      <c r="E13" s="106"/>
      <c r="F13" s="106"/>
      <c r="G13" s="250" t="s">
        <v>3</v>
      </c>
      <c r="H13" s="251"/>
      <c r="I13" s="251"/>
      <c r="J13" s="251"/>
      <c r="K13" s="251"/>
      <c r="L13" s="252"/>
      <c r="M13" s="108"/>
      <c r="N13" s="27"/>
      <c r="O13" s="2"/>
    </row>
    <row r="14" spans="1:35" s="23" customFormat="1" x14ac:dyDescent="0.3">
      <c r="A14" s="2"/>
      <c r="B14" s="105"/>
      <c r="C14" s="106"/>
      <c r="D14" s="107"/>
      <c r="E14" s="109"/>
      <c r="F14" s="109"/>
      <c r="G14" s="107"/>
      <c r="H14" s="107"/>
      <c r="I14" s="107"/>
      <c r="J14" s="107"/>
      <c r="K14" s="107"/>
      <c r="L14" s="107"/>
      <c r="M14" s="110"/>
      <c r="N14" s="2"/>
      <c r="O14" s="2"/>
    </row>
    <row r="15" spans="1:35" s="23" customFormat="1" ht="36" x14ac:dyDescent="0.3">
      <c r="A15" s="25"/>
      <c r="B15" s="111"/>
      <c r="C15" s="28" t="s">
        <v>4</v>
      </c>
      <c r="D15" s="112"/>
      <c r="E15" s="29" t="s">
        <v>5</v>
      </c>
      <c r="F15" s="112"/>
      <c r="G15" s="30" t="str">
        <f>IF($E8="","",(IF(MONTH($E8)&lt;7,YEAR($E8)-1 &amp; "/" &amp; RIGHT(YEAR($E8),2),YEAR($E8) &amp; "/" &amp; RIGHT(YEAR($E8)+1,2))))</f>
        <v/>
      </c>
      <c r="H15" s="30" t="str">
        <f>IF($E8="","",(IF(OR((AND(MONTH($E10)&gt;=7,MONTH($E8)&gt;=7,(YEAR($E8)+1)&gt;YEAR($E10))),(AND(MONTH($E10)&gt;=7,MONTH($E8)&lt;7,(YEAR($E8)+0)&gt;YEAR($E10))),(AND(MONTH($E10)&lt;7,MONTH($E8)&lt;7,(YEAR($E8)+1)&gt;YEAR($E10))),(AND(MONTH($E10)&lt;7,MONTH($E8)&gt;=7,(YEAR($E8)+2)&gt;YEAR($E10)))),"",(IF(MONTH($E8)&lt;7,YEAR($E8)+0&amp;"/"&amp;RIGHT(YEAR($E8)+1,2),YEAR($E8)+1&amp;"/"&amp;RIGHT(YEAR($E8)+2,2))))))</f>
        <v/>
      </c>
      <c r="I15" s="30" t="str">
        <f>IF($E8="","",(IF(OR((AND(MONTH($E10)&gt;=7,MONTH($E8)&gt;=7,(YEAR($E8)+2)&gt;YEAR($E10))),(AND(MONTH($E10)&gt;=7,MONTH($E8)&lt;7,(YEAR($E8)+1)&gt;YEAR($E10))),(AND(MONTH($E10)&lt;7,MONTH($E8)&lt;7,(YEAR($E8)+2)&gt;YEAR($E10))),(AND(MONTH($E10)&lt;7,MONTH($E8)&gt;=7,(YEAR($E8)+3)&gt;YEAR($E10)))),"",(IF(MONTH($E8)&lt;7,YEAR($E8)+1&amp;"/"&amp;RIGHT(YEAR($E8)+2,2),YEAR($E8)+2&amp;"/"&amp;RIGHT(YEAR($E8)+3,2))))))</f>
        <v/>
      </c>
      <c r="J15" s="30" t="str">
        <f>IF($E8="","",(IF(OR((AND(MONTH($E10)&gt;=7,MONTH($E8)&gt;=7,(YEAR($E8)+3)&gt;YEAR($E10))),(AND(MONTH($E10)&gt;=7,MONTH($E8)&lt;7,(YEAR($E8)+2)&gt;YEAR($E10))),(AND(MONTH($E10)&lt;7,MONTH($E8)&lt;7,(YEAR($E8)+3)&gt;YEAR($E10))),(AND(MONTH($E10)&lt;7,MONTH($E8)&gt;=7,(YEAR($E8)+4)&gt;YEAR($E10)))),"",(IF(MONTH($E8)&lt;7,YEAR($E8)+2&amp;"/"&amp;RIGHT(YEAR($E8)+3,2),YEAR($E8)+3&amp;"/"&amp;RIGHT(YEAR($E8)+4,2))))))</f>
        <v/>
      </c>
      <c r="K15" s="30" t="str">
        <f>IF($E8="","",(IF(OR((AND(MONTH($E10)&gt;=7,MONTH($E8)&gt;=7,(YEAR($E8)+4)&gt;YEAR($E10))),(AND(MONTH($E10)&gt;=7,MONTH($E8)&lt;7,(YEAR($E8)+3)&gt;YEAR($E10))),(AND(MONTH($E10)&lt;7,MONTH($E8)&lt;7,(YEAR($E8)+4)&gt;YEAR($E10))),(AND(MONTH($E10)&lt;7,MONTH($E8)&gt;=7,(YEAR($E8)+5)&gt;YEAR($E10)))),"",(IF(MONTH($E8)&lt;7,YEAR($E8)+3&amp;"/"&amp;RIGHT(YEAR($E8)+4,2),YEAR($E8)+4&amp;"/"&amp;RIGHT(YEAR($E8)+5,2))))))</f>
        <v/>
      </c>
      <c r="L15" s="30" t="str">
        <f>IF($E8="","",(IF(OR((AND(MONTH($E10)&gt;=7,MONTH($E8)&gt;=7,(YEAR($E8)+5)&gt;YEAR($E10))),(AND(MONTH($E10)&gt;=7,MONTH($E8)&lt;7,(YEAR($E8)+4)&gt;YEAR($E10))),(AND(MONTH($E10)&lt;7,MONTH($E8)&lt;7,(YEAR($E8)+5)&gt;YEAR($E10))),(AND(MONTH($E10)&lt;7,MONTH($E8)&gt;=7,(YEAR($E8)+6)&gt;YEAR($E10)))),"",(IF(MONTH($E8)&lt;7,YEAR($E8)+4&amp;"/"&amp;RIGHT(YEAR($E8)+5,2),YEAR($E8)+5&amp;"/"&amp;RIGHT(YEAR($E8)+6,2))))))</f>
        <v/>
      </c>
      <c r="M15" s="113"/>
      <c r="N15" s="31"/>
      <c r="O15" s="25"/>
    </row>
    <row r="16" spans="1:35" s="23" customFormat="1" x14ac:dyDescent="0.3">
      <c r="A16" s="2"/>
      <c r="B16" s="105"/>
      <c r="C16" s="114"/>
      <c r="D16" s="115"/>
      <c r="E16" s="116"/>
      <c r="F16" s="116"/>
      <c r="G16" s="107"/>
      <c r="H16" s="115"/>
      <c r="I16" s="115"/>
      <c r="J16" s="115"/>
      <c r="K16" s="115"/>
      <c r="L16" s="115"/>
      <c r="M16" s="117"/>
      <c r="N16" s="32"/>
      <c r="O16" s="2"/>
    </row>
    <row r="17" spans="1:16" s="23" customFormat="1" ht="15.5" x14ac:dyDescent="0.3">
      <c r="B17" s="118"/>
      <c r="C17" s="133" t="s">
        <v>6</v>
      </c>
      <c r="D17" s="112"/>
      <c r="E17" s="135">
        <f>G17+H17+I17+J17+K17+L17</f>
        <v>0</v>
      </c>
      <c r="F17" s="119"/>
      <c r="G17" s="135">
        <f>'2. Salary Costs'!H123</f>
        <v>0</v>
      </c>
      <c r="H17" s="135">
        <f>'2. Salary Costs'!I123</f>
        <v>0</v>
      </c>
      <c r="I17" s="135">
        <f>'2. Salary Costs'!J123</f>
        <v>0</v>
      </c>
      <c r="J17" s="135">
        <f>'2. Salary Costs'!K123</f>
        <v>0</v>
      </c>
      <c r="K17" s="135">
        <f>'2. Salary Costs'!L123</f>
        <v>0</v>
      </c>
      <c r="L17" s="135">
        <f>'2. Salary Costs'!M123</f>
        <v>0</v>
      </c>
      <c r="M17" s="120"/>
      <c r="N17" s="33"/>
    </row>
    <row r="18" spans="1:16" s="23" customFormat="1" ht="15.5" x14ac:dyDescent="0.3">
      <c r="B18" s="118"/>
      <c r="C18" s="121"/>
      <c r="D18" s="112"/>
      <c r="E18" s="119"/>
      <c r="F18" s="119"/>
      <c r="G18" s="119"/>
      <c r="H18" s="119"/>
      <c r="I18" s="119"/>
      <c r="J18" s="119"/>
      <c r="K18" s="119"/>
      <c r="L18" s="119"/>
      <c r="M18" s="120"/>
      <c r="N18" s="33"/>
    </row>
    <row r="19" spans="1:16" s="23" customFormat="1" ht="15.5" x14ac:dyDescent="0.3">
      <c r="B19" s="118"/>
      <c r="C19" s="133" t="s">
        <v>7</v>
      </c>
      <c r="D19" s="112"/>
      <c r="E19" s="135">
        <f>G19+H19+I19+J19+K19+L19</f>
        <v>0</v>
      </c>
      <c r="F19" s="119"/>
      <c r="G19" s="135">
        <f>'3. Travel Costs'!G71</f>
        <v>0</v>
      </c>
      <c r="H19" s="135">
        <f>'3. Travel Costs'!H71</f>
        <v>0</v>
      </c>
      <c r="I19" s="135">
        <f>'3. Travel Costs'!I71</f>
        <v>0</v>
      </c>
      <c r="J19" s="135">
        <f>'3. Travel Costs'!J71</f>
        <v>0</v>
      </c>
      <c r="K19" s="135">
        <f>'3. Travel Costs'!K71</f>
        <v>0</v>
      </c>
      <c r="L19" s="135">
        <f>'3. Travel Costs'!L71</f>
        <v>0</v>
      </c>
      <c r="M19" s="120"/>
      <c r="N19" s="33"/>
    </row>
    <row r="20" spans="1:16" s="23" customFormat="1" ht="15.5" x14ac:dyDescent="0.3">
      <c r="B20" s="118"/>
      <c r="C20" s="121"/>
      <c r="D20" s="112"/>
      <c r="E20" s="119"/>
      <c r="F20" s="119"/>
      <c r="G20" s="119"/>
      <c r="H20" s="119"/>
      <c r="I20" s="119"/>
      <c r="J20" s="119"/>
      <c r="K20" s="119"/>
      <c r="L20" s="119"/>
      <c r="M20" s="120"/>
      <c r="N20" s="33"/>
    </row>
    <row r="21" spans="1:16" s="23" customFormat="1" ht="15.5" x14ac:dyDescent="0.3">
      <c r="B21" s="118"/>
      <c r="C21" s="133" t="s">
        <v>8</v>
      </c>
      <c r="D21" s="112"/>
      <c r="E21" s="135">
        <f>G21+H21+I21+J21+K21+L21</f>
        <v>0</v>
      </c>
      <c r="F21" s="119"/>
      <c r="G21" s="135">
        <f>'4. Operating Costs'!G50</f>
        <v>0</v>
      </c>
      <c r="H21" s="135">
        <f>'4. Operating Costs'!H50</f>
        <v>0</v>
      </c>
      <c r="I21" s="135">
        <f>'4. Operating Costs'!I50</f>
        <v>0</v>
      </c>
      <c r="J21" s="135">
        <f>'4. Operating Costs'!J50</f>
        <v>0</v>
      </c>
      <c r="K21" s="135">
        <f>'4. Operating Costs'!K50</f>
        <v>0</v>
      </c>
      <c r="L21" s="135">
        <f>'4. Operating Costs'!L50</f>
        <v>0</v>
      </c>
      <c r="M21" s="120"/>
      <c r="N21" s="33"/>
    </row>
    <row r="22" spans="1:16" s="34" customFormat="1" ht="15.5" x14ac:dyDescent="0.3">
      <c r="A22" s="23"/>
      <c r="B22" s="118"/>
      <c r="C22" s="121"/>
      <c r="D22" s="112"/>
      <c r="E22" s="119"/>
      <c r="F22" s="119"/>
      <c r="G22" s="119"/>
      <c r="H22" s="119"/>
      <c r="I22" s="119"/>
      <c r="J22" s="119"/>
      <c r="K22" s="119"/>
      <c r="L22" s="119"/>
      <c r="M22" s="120"/>
      <c r="N22" s="33"/>
      <c r="O22" s="23"/>
    </row>
    <row r="23" spans="1:16" ht="15.5" x14ac:dyDescent="0.3">
      <c r="A23" s="23"/>
      <c r="B23" s="118"/>
      <c r="C23" s="134" t="s">
        <v>9</v>
      </c>
      <c r="D23" s="122"/>
      <c r="E23" s="135">
        <f>G23+H23+I23+J23+K23+L23</f>
        <v>0</v>
      </c>
      <c r="F23" s="119"/>
      <c r="G23" s="135">
        <f>'5. Capital Costs'!H37</f>
        <v>0</v>
      </c>
      <c r="H23" s="135">
        <f>'5. Capital Costs'!I37</f>
        <v>0</v>
      </c>
      <c r="I23" s="135">
        <f>'5. Capital Costs'!J37</f>
        <v>0</v>
      </c>
      <c r="J23" s="135">
        <f>'5. Capital Costs'!K37</f>
        <v>0</v>
      </c>
      <c r="K23" s="135">
        <f>'5. Capital Costs'!L37</f>
        <v>0</v>
      </c>
      <c r="L23" s="135">
        <f>'5. Capital Costs'!M37</f>
        <v>0</v>
      </c>
      <c r="M23" s="120"/>
      <c r="N23" s="33"/>
      <c r="O23" s="23"/>
    </row>
    <row r="24" spans="1:16" ht="15.5" x14ac:dyDescent="0.3">
      <c r="A24" s="23"/>
      <c r="B24" s="118"/>
      <c r="C24" s="123"/>
      <c r="D24" s="122"/>
      <c r="E24" s="119"/>
      <c r="F24" s="119"/>
      <c r="G24" s="119"/>
      <c r="H24" s="119"/>
      <c r="I24" s="119"/>
      <c r="J24" s="119"/>
      <c r="K24" s="119"/>
      <c r="L24" s="119"/>
      <c r="M24" s="120"/>
      <c r="N24" s="33"/>
      <c r="O24" s="23"/>
    </row>
    <row r="25" spans="1:16" ht="15.5" x14ac:dyDescent="0.3">
      <c r="A25" s="23"/>
      <c r="B25" s="118"/>
      <c r="C25" s="134" t="s">
        <v>10</v>
      </c>
      <c r="D25" s="122"/>
      <c r="E25" s="119"/>
      <c r="F25" s="119"/>
      <c r="G25" s="136">
        <f t="shared" ref="G25" si="0">G17+G19+G21+G23</f>
        <v>0</v>
      </c>
      <c r="H25" s="136">
        <f t="shared" ref="H25:L25" si="1">H17+H19+H21+H23</f>
        <v>0</v>
      </c>
      <c r="I25" s="136">
        <f t="shared" si="1"/>
        <v>0</v>
      </c>
      <c r="J25" s="136">
        <f t="shared" si="1"/>
        <v>0</v>
      </c>
      <c r="K25" s="136">
        <f t="shared" si="1"/>
        <v>0</v>
      </c>
      <c r="L25" s="136">
        <f t="shared" si="1"/>
        <v>0</v>
      </c>
      <c r="M25" s="124"/>
      <c r="N25" s="35"/>
      <c r="O25" s="23"/>
    </row>
    <row r="26" spans="1:16" ht="15.5" x14ac:dyDescent="0.3">
      <c r="A26" s="23"/>
      <c r="B26" s="118"/>
      <c r="C26" s="125"/>
      <c r="D26" s="125"/>
      <c r="E26" s="125"/>
      <c r="F26" s="125"/>
      <c r="G26" s="125"/>
      <c r="H26" s="125"/>
      <c r="I26" s="125"/>
      <c r="J26" s="125"/>
      <c r="K26" s="125"/>
      <c r="L26" s="125"/>
      <c r="M26" s="124"/>
      <c r="N26" s="35"/>
      <c r="O26" s="23"/>
    </row>
    <row r="27" spans="1:16" ht="18" x14ac:dyDescent="0.3">
      <c r="A27" s="34"/>
      <c r="B27" s="126"/>
      <c r="C27" s="36" t="s">
        <v>11</v>
      </c>
      <c r="D27" s="127"/>
      <c r="E27" s="37">
        <f>G25+H25+I25+J25+K25+L25</f>
        <v>0</v>
      </c>
      <c r="F27" s="125"/>
      <c r="G27" s="125"/>
      <c r="H27" s="125"/>
      <c r="I27" s="125"/>
      <c r="J27" s="125"/>
      <c r="K27" s="125"/>
      <c r="L27" s="125"/>
      <c r="M27" s="124"/>
      <c r="N27" s="35"/>
      <c r="O27" s="34"/>
      <c r="P27" s="38"/>
    </row>
    <row r="28" spans="1:16" x14ac:dyDescent="0.3">
      <c r="B28" s="128"/>
      <c r="C28" s="129"/>
      <c r="D28" s="130"/>
      <c r="E28" s="131"/>
      <c r="F28" s="131"/>
      <c r="G28" s="130"/>
      <c r="H28" s="130"/>
      <c r="I28" s="130"/>
      <c r="J28" s="130"/>
      <c r="K28" s="130"/>
      <c r="L28" s="130"/>
      <c r="M28" s="132"/>
      <c r="P28" s="32"/>
    </row>
    <row r="29" spans="1:16" ht="15.5" x14ac:dyDescent="0.3">
      <c r="C29" s="2"/>
      <c r="E29" s="2"/>
      <c r="P29" s="33"/>
    </row>
    <row r="30" spans="1:16" ht="15.5" x14ac:dyDescent="0.3">
      <c r="P30" s="33"/>
    </row>
    <row r="31" spans="1:16" ht="15.5" x14ac:dyDescent="0.3">
      <c r="B31" s="100"/>
      <c r="C31" s="101"/>
      <c r="D31" s="102"/>
      <c r="E31" s="103"/>
      <c r="F31" s="103"/>
      <c r="G31" s="102"/>
      <c r="H31" s="102"/>
      <c r="I31" s="102"/>
      <c r="J31" s="102"/>
      <c r="K31" s="102"/>
      <c r="L31" s="102"/>
      <c r="M31" s="102"/>
      <c r="N31" s="102"/>
      <c r="O31" s="104"/>
      <c r="P31" s="33"/>
    </row>
    <row r="32" spans="1:16" ht="36" x14ac:dyDescent="0.3">
      <c r="B32" s="111"/>
      <c r="C32" s="36" t="s">
        <v>12</v>
      </c>
      <c r="D32" s="112"/>
      <c r="E32" s="36" t="s">
        <v>13</v>
      </c>
      <c r="F32" s="112"/>
      <c r="G32" s="30" t="str">
        <f t="shared" ref="G32:L32" si="2">G15</f>
        <v/>
      </c>
      <c r="H32" s="30" t="str">
        <f t="shared" si="2"/>
        <v/>
      </c>
      <c r="I32" s="30" t="str">
        <f t="shared" si="2"/>
        <v/>
      </c>
      <c r="J32" s="30" t="str">
        <f t="shared" si="2"/>
        <v/>
      </c>
      <c r="K32" s="30" t="str">
        <f t="shared" si="2"/>
        <v/>
      </c>
      <c r="L32" s="30" t="str">
        <f t="shared" si="2"/>
        <v/>
      </c>
      <c r="M32" s="137"/>
      <c r="N32" s="39" t="s">
        <v>14</v>
      </c>
      <c r="O32" s="138"/>
      <c r="P32" s="33"/>
    </row>
    <row r="33" spans="2:16" ht="15.5" x14ac:dyDescent="0.3">
      <c r="B33" s="105"/>
      <c r="C33" s="114"/>
      <c r="D33" s="115"/>
      <c r="E33" s="116"/>
      <c r="F33" s="116"/>
      <c r="G33" s="107"/>
      <c r="H33" s="115"/>
      <c r="I33" s="115"/>
      <c r="J33" s="115"/>
      <c r="K33" s="115"/>
      <c r="L33" s="115"/>
      <c r="M33" s="115"/>
      <c r="N33" s="115"/>
      <c r="O33" s="117"/>
      <c r="P33" s="33"/>
    </row>
    <row r="34" spans="2:16" ht="15.5" x14ac:dyDescent="0.3">
      <c r="B34" s="118"/>
      <c r="C34" s="133" t="s">
        <v>15</v>
      </c>
      <c r="D34" s="112"/>
      <c r="E34" s="142">
        <f>G34+H34+I34+J34+K34+L34</f>
        <v>0</v>
      </c>
      <c r="F34" s="119"/>
      <c r="G34" s="135">
        <f>SUMIFS('2. Salary Costs'!H11:H113,'2. Salary Costs'!$F$11:$F$113,List!$A$1)+SUMIFS('3. Travel Costs'!G10:G61,'3. Travel Costs'!$E$10:$E$61,List!$A$1)+SUMIFS('4. Operating Costs'!G10:G40,'4. Operating Costs'!$E$10:$E$40,List!$A$1)+SUMIFS('5. Capital Costs'!H8:H27,'5. Capital Costs'!$F$8:$F$27,List!$A$1)</f>
        <v>0</v>
      </c>
      <c r="H34" s="135">
        <f>SUMIFS('2. Salary Costs'!I11:I113,'2. Salary Costs'!$F$11:$F$113,List!$A$1)+SUMIFS('3. Travel Costs'!H10:H61,'3. Travel Costs'!$E$10:$E$61,List!$A$1)+SUMIFS('4. Operating Costs'!H10:H40,'4. Operating Costs'!$E$10:$E$40,List!$A$1)+SUMIFS('5. Capital Costs'!I8:I27,'5. Capital Costs'!$F$8:$F$27,List!$A$1)</f>
        <v>0</v>
      </c>
      <c r="I34" s="135">
        <f>SUMIFS('2. Salary Costs'!J11:J113,'2. Salary Costs'!$F$11:$F$113,List!$A$1)+SUMIFS('3. Travel Costs'!I10:I61,'3. Travel Costs'!$E$10:$E$61,List!$A$1)+SUMIFS('4. Operating Costs'!I10:I40,'4. Operating Costs'!$E$10:$E$40,List!$A$1)+SUMIFS('5. Capital Costs'!J8:J27,'5. Capital Costs'!$F$8:$F$27,List!$A$1)</f>
        <v>0</v>
      </c>
      <c r="J34" s="135">
        <f>SUMIFS('2. Salary Costs'!K11:K113,'2. Salary Costs'!$F$11:$F$113,List!$A$1)+SUMIFS('3. Travel Costs'!J10:J61,'3. Travel Costs'!$E$10:$E$61,List!$A$1)+SUMIFS('4. Operating Costs'!J10:J40,'4. Operating Costs'!$E$10:$E$40,List!$A$1)+SUMIFS('5. Capital Costs'!K8:K27,'5. Capital Costs'!$F$8:$F$27,List!$A$1)</f>
        <v>0</v>
      </c>
      <c r="K34" s="135">
        <f>SUMIFS('2. Salary Costs'!L11:L113,'2. Salary Costs'!$F$11:$F$113,List!$A$1)+SUMIFS('3. Travel Costs'!K10:K61,'3. Travel Costs'!$E$10:$E$61,List!$A$1)+SUMIFS('4. Operating Costs'!K10:K40,'4. Operating Costs'!$E$10:$E$40,List!$A$1)+SUMIFS('5. Capital Costs'!L8:L27,'5. Capital Costs'!$F$8:$F$27,List!$A$1)</f>
        <v>0</v>
      </c>
      <c r="L34" s="135">
        <f>SUMIFS('2. Salary Costs'!M11:M113,'2. Salary Costs'!$F$11:$F$113,List!$A$1)+SUMIFS('3. Travel Costs'!L10:L61,'3. Travel Costs'!$E$10:$E$61,List!$A$1)+SUMIFS('4. Operating Costs'!L10:L40,'4. Operating Costs'!$E$10:$E$40,List!$A$1)+SUMIFS('5. Capital Costs'!M8:M27,'5. Capital Costs'!$F$8:$F$27,List!$A$1)</f>
        <v>0</v>
      </c>
      <c r="M34" s="139"/>
      <c r="N34" s="139"/>
      <c r="O34" s="120"/>
      <c r="P34" s="33"/>
    </row>
    <row r="35" spans="2:16" ht="15.5" x14ac:dyDescent="0.3">
      <c r="B35" s="118"/>
      <c r="C35" s="121"/>
      <c r="D35" s="112"/>
      <c r="E35" s="140"/>
      <c r="F35" s="119"/>
      <c r="G35" s="119"/>
      <c r="H35" s="119"/>
      <c r="I35" s="119"/>
      <c r="J35" s="119"/>
      <c r="K35" s="119"/>
      <c r="L35" s="119"/>
      <c r="M35" s="119"/>
      <c r="N35" s="139"/>
      <c r="O35" s="120"/>
      <c r="P35" s="33"/>
    </row>
    <row r="36" spans="2:16" ht="15.5" x14ac:dyDescent="0.3">
      <c r="B36" s="118"/>
      <c r="C36" s="133" t="s">
        <v>16</v>
      </c>
      <c r="D36" s="112"/>
      <c r="E36" s="142">
        <f>G36+H36+I36+J36+K36+L36</f>
        <v>0</v>
      </c>
      <c r="F36" s="119"/>
      <c r="G36" s="135">
        <f t="shared" ref="G36:L36" si="3">G34*12%</f>
        <v>0</v>
      </c>
      <c r="H36" s="135">
        <f t="shared" si="3"/>
        <v>0</v>
      </c>
      <c r="I36" s="135">
        <f t="shared" si="3"/>
        <v>0</v>
      </c>
      <c r="J36" s="135">
        <f t="shared" si="3"/>
        <v>0</v>
      </c>
      <c r="K36" s="135">
        <f t="shared" si="3"/>
        <v>0</v>
      </c>
      <c r="L36" s="135">
        <f t="shared" si="3"/>
        <v>0</v>
      </c>
      <c r="M36" s="119"/>
      <c r="N36" s="139"/>
      <c r="O36" s="120"/>
      <c r="P36" s="33"/>
    </row>
    <row r="37" spans="2:16" ht="15.5" x14ac:dyDescent="0.3">
      <c r="B37" s="118"/>
      <c r="C37" s="121"/>
      <c r="D37" s="112"/>
      <c r="E37" s="119"/>
      <c r="F37" s="119"/>
      <c r="G37" s="119"/>
      <c r="H37" s="119"/>
      <c r="I37" s="119"/>
      <c r="J37" s="119"/>
      <c r="K37" s="119"/>
      <c r="L37" s="119"/>
      <c r="M37" s="119"/>
      <c r="N37" s="119"/>
      <c r="O37" s="120"/>
      <c r="P37" s="33"/>
    </row>
    <row r="38" spans="2:16" ht="18" x14ac:dyDescent="0.3">
      <c r="B38" s="118"/>
      <c r="C38" s="133" t="s">
        <v>17</v>
      </c>
      <c r="D38" s="112"/>
      <c r="E38" s="37">
        <f>E34+E36</f>
        <v>0</v>
      </c>
      <c r="F38" s="119"/>
      <c r="G38" s="135">
        <f t="shared" ref="G38:L38" si="4">G34+G36</f>
        <v>0</v>
      </c>
      <c r="H38" s="135">
        <f t="shared" si="4"/>
        <v>0</v>
      </c>
      <c r="I38" s="135">
        <f t="shared" si="4"/>
        <v>0</v>
      </c>
      <c r="J38" s="135">
        <f t="shared" si="4"/>
        <v>0</v>
      </c>
      <c r="K38" s="135">
        <f t="shared" si="4"/>
        <v>0</v>
      </c>
      <c r="L38" s="135">
        <f t="shared" si="4"/>
        <v>0</v>
      </c>
      <c r="M38" s="119"/>
      <c r="N38" s="141">
        <f>IFERROR(E38/$E$42,0)</f>
        <v>0</v>
      </c>
      <c r="O38" s="120"/>
      <c r="P38" s="33"/>
    </row>
    <row r="39" spans="2:16" ht="15.5" x14ac:dyDescent="0.3">
      <c r="B39" s="118"/>
      <c r="C39" s="121"/>
      <c r="D39" s="112"/>
      <c r="E39" s="119"/>
      <c r="F39" s="119"/>
      <c r="G39" s="119"/>
      <c r="H39" s="119"/>
      <c r="I39" s="119"/>
      <c r="J39" s="119"/>
      <c r="K39" s="119"/>
      <c r="L39" s="119"/>
      <c r="M39" s="119"/>
      <c r="N39" s="119"/>
      <c r="O39" s="120"/>
      <c r="P39" s="33"/>
    </row>
    <row r="40" spans="2:16" ht="15.5" x14ac:dyDescent="0.3">
      <c r="B40" s="118"/>
      <c r="C40" s="133" t="s">
        <v>18</v>
      </c>
      <c r="D40" s="112"/>
      <c r="E40" s="142">
        <f>G40+H40+I40+J40+K40+L40</f>
        <v>0</v>
      </c>
      <c r="F40" s="119"/>
      <c r="G40" s="135" cm="1">
        <f t="array" ref="G40">SUM(SUMIFS('2. Salary Costs'!H11:H113,'2. Salary Costs'!$F$11:$F$113,{"Lead Research Organisation","Research Organisation","Third Party"}))+SUM(SUMIFS('3. Travel Costs'!G10:G61,'3. Travel Costs'!$E$10:$E$61,{"Lead Research Organisation","Research Organisation","Third Party"}))+SUM(SUMIFS('4. Operating Costs'!G10:G40,'4. Operating Costs'!$E$10:$E$40,{"Lead Research Organisation","Research Organisation","Third Party"}))+SUM(SUMIFS('5. Capital Costs'!H8:H27,'5. Capital Costs'!$F$8:$F$27,{"Lead Research Organisation","Research Organisation","Third Party"}))</f>
        <v>0</v>
      </c>
      <c r="H40" s="135" cm="1">
        <f t="array" ref="H40">SUM(SUMIFS('2. Salary Costs'!I11:I113,'2. Salary Costs'!$F$11:$F$113,{"Lead Research Organisation","Research Organisation","Third Party"}))+SUM(SUMIFS('3. Travel Costs'!H10:H61,'3. Travel Costs'!$E$10:$E$61,{"Lead Research Organisation","Research Organisation","Third Party"}))+SUM(SUMIFS('4. Operating Costs'!H10:H40,'4. Operating Costs'!$E$10:$E$40,{"Lead Research Organisation","Research Organisation","Third Party"}))+SUM(SUMIFS('5. Capital Costs'!I8:I27,'5. Capital Costs'!$F$8:$F$27,{"Lead Research Organisation","Research Organisation","Third Party"}))</f>
        <v>0</v>
      </c>
      <c r="I40" s="135" cm="1">
        <f t="array" ref="I40">SUM(SUMIFS('2. Salary Costs'!J11:J113,'2. Salary Costs'!$F$11:$F$113,{"Lead Research Organisation","Research Organisation","Third Party"}))+SUM(SUMIFS('3. Travel Costs'!I10:I61,'3. Travel Costs'!$E$10:$E$61,{"Lead Research Organisation","Research Organisation","Third Party"}))+SUM(SUMIFS('4. Operating Costs'!I10:I40,'4. Operating Costs'!$E$10:$E$40,{"Lead Research Organisation","Research Organisation","Third Party"}))+SUM(SUMIFS('5. Capital Costs'!J8:J27,'5. Capital Costs'!$F$8:$F$27,{"Lead Research Organisation","Research Organisation","Third Party"}))</f>
        <v>0</v>
      </c>
      <c r="J40" s="135" cm="1">
        <f t="array" ref="J40">SUM(SUMIFS('2. Salary Costs'!K11:K113,'2. Salary Costs'!$F$11:$F$113,{"Lead Research Organisation","Research Organisation","Third Party"}))+SUM(SUMIFS('3. Travel Costs'!J10:J61,'3. Travel Costs'!$E$10:$E$61,{"Lead Research Organisation","Research Organisation","Third Party"}))+SUM(SUMIFS('4. Operating Costs'!J10:J40,'4. Operating Costs'!$E$10:$E$40,{"Lead Research Organisation","Research Organisation","Third Party"}))+SUM(SUMIFS('5. Capital Costs'!K8:K27,'5. Capital Costs'!$F$8:$F$27,{"Lead Research Organisation","Research Organisation","Third Party"}))</f>
        <v>0</v>
      </c>
      <c r="K40" s="135" cm="1">
        <f t="array" ref="K40">SUM(SUMIFS('2. Salary Costs'!L11:L113,'2. Salary Costs'!$F$11:$F$113,{"Lead Research Organisation","Research Organisation","Third Party"}))+SUM(SUMIFS('3. Travel Costs'!K10:K61,'3. Travel Costs'!$E$10:$E$61,{"Lead Research Organisation","Research Organisation","Third Party"}))+SUM(SUMIFS('4. Operating Costs'!K10:K40,'4. Operating Costs'!$E$10:$E$40,{"Lead Research Organisation","Research Organisation","Third Party"}))+SUM(SUMIFS('5. Capital Costs'!L8:L27,'5. Capital Costs'!$F$8:$F$27,{"Lead Research Organisation","Research Organisation","Third Party"}))</f>
        <v>0</v>
      </c>
      <c r="L40" s="135" cm="1">
        <f t="array" ref="L40">SUM(SUMIFS('2. Salary Costs'!M11:M113,'2. Salary Costs'!$F$11:$F$113,{"Lead Research Organisation","Research Organisation","Third Party"}))+SUM(SUMIFS('3. Travel Costs'!L10:L61,'3. Travel Costs'!$E$10:$E$61,{"Lead Research Organisation","Research Organisation","Third Party"}))+SUM(SUMIFS('4. Operating Costs'!L10:L40,'4. Operating Costs'!$E$10:$E$40,{"Lead Research Organisation","Research Organisation","Third Party"}))+SUM(SUMIFS('5. Capital Costs'!M8:M27,'5. Capital Costs'!$F$8:$F$27,{"Lead Research Organisation","Research Organisation","Third Party"}))</f>
        <v>0</v>
      </c>
      <c r="M40" s="120"/>
      <c r="N40" s="141">
        <f>IFERROR(E40/$E$42,0)</f>
        <v>0</v>
      </c>
      <c r="O40" s="120"/>
      <c r="P40" s="33"/>
    </row>
    <row r="41" spans="2:16" ht="15.5" x14ac:dyDescent="0.3">
      <c r="B41" s="118"/>
      <c r="C41" s="121"/>
      <c r="D41" s="112"/>
      <c r="E41" s="119"/>
      <c r="F41" s="119"/>
      <c r="G41" s="119"/>
      <c r="H41" s="119"/>
      <c r="I41" s="119"/>
      <c r="J41" s="119"/>
      <c r="K41" s="119"/>
      <c r="L41" s="119"/>
      <c r="M41" s="119"/>
      <c r="N41" s="119"/>
      <c r="O41" s="120"/>
      <c r="P41" s="33"/>
    </row>
    <row r="42" spans="2:16" ht="18" x14ac:dyDescent="0.3">
      <c r="B42" s="118"/>
      <c r="C42" s="133" t="s">
        <v>101</v>
      </c>
      <c r="D42" s="112"/>
      <c r="E42" s="37">
        <f>E38+E40</f>
        <v>0</v>
      </c>
      <c r="F42" s="119"/>
      <c r="G42" s="135">
        <f t="shared" ref="G42:L42" si="5">SUM(G40,G38)</f>
        <v>0</v>
      </c>
      <c r="H42" s="135">
        <f t="shared" si="5"/>
        <v>0</v>
      </c>
      <c r="I42" s="135">
        <f t="shared" si="5"/>
        <v>0</v>
      </c>
      <c r="J42" s="135">
        <f t="shared" si="5"/>
        <v>0</v>
      </c>
      <c r="K42" s="135">
        <f t="shared" si="5"/>
        <v>0</v>
      </c>
      <c r="L42" s="135">
        <f t="shared" si="5"/>
        <v>0</v>
      </c>
      <c r="M42" s="119"/>
      <c r="N42" s="119"/>
      <c r="O42" s="120"/>
    </row>
    <row r="43" spans="2:16" x14ac:dyDescent="0.3">
      <c r="B43" s="128"/>
      <c r="C43" s="129"/>
      <c r="D43" s="130"/>
      <c r="E43" s="131"/>
      <c r="F43" s="131"/>
      <c r="G43" s="130"/>
      <c r="H43" s="130"/>
      <c r="I43" s="130"/>
      <c r="J43" s="130"/>
      <c r="K43" s="130"/>
      <c r="L43" s="130"/>
      <c r="M43" s="130"/>
      <c r="N43" s="130"/>
      <c r="O43" s="132"/>
    </row>
    <row r="46" spans="2:16" x14ac:dyDescent="0.3">
      <c r="B46" s="181"/>
      <c r="C46" s="101"/>
      <c r="D46" s="102"/>
      <c r="E46" s="103"/>
      <c r="F46" s="103"/>
      <c r="G46" s="102"/>
      <c r="H46" s="102"/>
      <c r="I46" s="102"/>
      <c r="J46" s="102"/>
      <c r="K46" s="102"/>
      <c r="L46" s="102"/>
    </row>
    <row r="47" spans="2:16" ht="36" x14ac:dyDescent="0.3">
      <c r="B47" s="118"/>
      <c r="C47" s="28" t="s">
        <v>61</v>
      </c>
      <c r="D47" s="112"/>
      <c r="E47" s="29" t="s">
        <v>5</v>
      </c>
      <c r="F47" s="112"/>
      <c r="G47" s="30" t="str">
        <f>G15</f>
        <v/>
      </c>
      <c r="H47" s="30" t="str">
        <f t="shared" ref="H47:K47" si="6">H15</f>
        <v/>
      </c>
      <c r="I47" s="30" t="str">
        <f t="shared" si="6"/>
        <v/>
      </c>
      <c r="J47" s="30" t="str">
        <f t="shared" si="6"/>
        <v/>
      </c>
      <c r="K47" s="30" t="str">
        <f t="shared" si="6"/>
        <v/>
      </c>
      <c r="L47" s="30" t="str">
        <f>L15</f>
        <v/>
      </c>
    </row>
    <row r="48" spans="2:16" x14ac:dyDescent="0.3">
      <c r="B48" s="118"/>
      <c r="C48" s="114"/>
      <c r="D48" s="115"/>
      <c r="E48" s="116"/>
      <c r="F48" s="116"/>
      <c r="G48" s="107"/>
      <c r="H48" s="115"/>
      <c r="I48" s="115"/>
      <c r="J48" s="115"/>
      <c r="K48" s="115"/>
      <c r="L48" s="115"/>
      <c r="M48" s="40"/>
      <c r="N48" s="40"/>
    </row>
    <row r="49" spans="2:21" ht="15.5" x14ac:dyDescent="0.3">
      <c r="B49" s="118"/>
      <c r="C49" s="133" t="s">
        <v>78</v>
      </c>
      <c r="D49" s="112"/>
      <c r="E49" s="135">
        <f>G49+H49+I49+J49+K49+L49</f>
        <v>0</v>
      </c>
      <c r="F49" s="119"/>
      <c r="G49" s="135">
        <f>'2. Salary Costs'!H117+'2. Salary Costs'!H119+'2. Salary Costs'!H121</f>
        <v>0</v>
      </c>
      <c r="H49" s="135">
        <f>'2. Salary Costs'!I117+'2. Salary Costs'!I119+'2. Salary Costs'!I121</f>
        <v>0</v>
      </c>
      <c r="I49" s="135">
        <f>'2. Salary Costs'!J117+'2. Salary Costs'!J119+'2. Salary Costs'!J121</f>
        <v>0</v>
      </c>
      <c r="J49" s="135">
        <f>'2. Salary Costs'!K117+'2. Salary Costs'!K119+'2. Salary Costs'!K121</f>
        <v>0</v>
      </c>
      <c r="K49" s="135">
        <f>'2. Salary Costs'!L117+'2. Salary Costs'!L119+'2. Salary Costs'!L121</f>
        <v>0</v>
      </c>
      <c r="L49" s="135">
        <f>'2. Salary Costs'!M117+'2. Salary Costs'!M119+'2. Salary Costs'!M121</f>
        <v>0</v>
      </c>
    </row>
    <row r="50" spans="2:21" ht="15.5" x14ac:dyDescent="0.3">
      <c r="B50" s="118"/>
      <c r="C50" s="133" t="s">
        <v>81</v>
      </c>
      <c r="D50" s="112"/>
      <c r="E50" s="135">
        <f>G50+H50+I50+J50+K50+L50</f>
        <v>0</v>
      </c>
      <c r="F50" s="119"/>
      <c r="G50" s="135">
        <f>'2. Salary Costs'!H118+'2. Salary Costs'!H120+'2. Salary Costs'!H122</f>
        <v>0</v>
      </c>
      <c r="H50" s="135">
        <f>'2. Salary Costs'!I118+'2. Salary Costs'!I120+'2. Salary Costs'!I122</f>
        <v>0</v>
      </c>
      <c r="I50" s="135">
        <f>'2. Salary Costs'!J118+'2. Salary Costs'!J120+'2. Salary Costs'!J122</f>
        <v>0</v>
      </c>
      <c r="J50" s="135">
        <f>'2. Salary Costs'!K118+'2. Salary Costs'!K120+'2. Salary Costs'!K122</f>
        <v>0</v>
      </c>
      <c r="K50" s="135">
        <f>'2. Salary Costs'!L118+'2. Salary Costs'!L120+'2. Salary Costs'!L122</f>
        <v>0</v>
      </c>
      <c r="L50" s="135">
        <f>'2. Salary Costs'!M118+'2. Salary Costs'!M120+'2. Salary Costs'!M122</f>
        <v>0</v>
      </c>
      <c r="N50" s="164"/>
      <c r="U50" s="164"/>
    </row>
    <row r="51" spans="2:21" x14ac:dyDescent="0.3">
      <c r="B51" s="118"/>
      <c r="C51" s="114"/>
      <c r="D51" s="115"/>
      <c r="E51" s="116"/>
      <c r="F51" s="116"/>
      <c r="G51" s="107"/>
      <c r="H51" s="107"/>
      <c r="I51" s="107"/>
      <c r="J51" s="107"/>
      <c r="K51" s="107"/>
      <c r="L51" s="107"/>
    </row>
    <row r="52" spans="2:21" ht="15.5" x14ac:dyDescent="0.3">
      <c r="B52" s="118"/>
      <c r="C52" s="133" t="s">
        <v>79</v>
      </c>
      <c r="D52" s="112"/>
      <c r="E52" s="135">
        <f>G52+H52+I52+J52+K52+L52</f>
        <v>0</v>
      </c>
      <c r="F52" s="119"/>
      <c r="G52" s="135">
        <f>'3. Travel Costs'!G65+'3. Travel Costs'!G67+'3. Travel Costs'!G69</f>
        <v>0</v>
      </c>
      <c r="H52" s="135">
        <f>'3. Travel Costs'!H65+'3. Travel Costs'!H67+'3. Travel Costs'!H69</f>
        <v>0</v>
      </c>
      <c r="I52" s="135">
        <f>'3. Travel Costs'!I65+'3. Travel Costs'!I67+'3. Travel Costs'!I69</f>
        <v>0</v>
      </c>
      <c r="J52" s="135">
        <f>'3. Travel Costs'!J65+'3. Travel Costs'!J67+'3. Travel Costs'!J69</f>
        <v>0</v>
      </c>
      <c r="K52" s="135">
        <f>'3. Travel Costs'!K65+'3. Travel Costs'!K67+'3. Travel Costs'!K69</f>
        <v>0</v>
      </c>
      <c r="L52" s="135">
        <f>'3. Travel Costs'!L65+'3. Travel Costs'!L67+'3. Travel Costs'!L69</f>
        <v>0</v>
      </c>
    </row>
    <row r="53" spans="2:21" ht="15.5" x14ac:dyDescent="0.3">
      <c r="B53" s="118"/>
      <c r="C53" s="133" t="s">
        <v>80</v>
      </c>
      <c r="D53" s="112"/>
      <c r="E53" s="135">
        <f>G53+H53+I53+J53+K53+L53</f>
        <v>0</v>
      </c>
      <c r="F53" s="119"/>
      <c r="G53" s="135">
        <f>'3. Travel Costs'!G66+'3. Travel Costs'!G68+'3. Travel Costs'!G70</f>
        <v>0</v>
      </c>
      <c r="H53" s="135">
        <f>'3. Travel Costs'!H66+'3. Travel Costs'!H68+'3. Travel Costs'!H70</f>
        <v>0</v>
      </c>
      <c r="I53" s="135">
        <f>'3. Travel Costs'!I66+'3. Travel Costs'!I68+'3. Travel Costs'!I70</f>
        <v>0</v>
      </c>
      <c r="J53" s="135">
        <f>'3. Travel Costs'!J66+'3. Travel Costs'!J68+'3. Travel Costs'!J70</f>
        <v>0</v>
      </c>
      <c r="K53" s="135">
        <f>'3. Travel Costs'!K66+'3. Travel Costs'!K68+'3. Travel Costs'!K70</f>
        <v>0</v>
      </c>
      <c r="L53" s="135">
        <f>'3. Travel Costs'!L66+'3. Travel Costs'!L68+'3. Travel Costs'!L70</f>
        <v>0</v>
      </c>
      <c r="N53" s="164"/>
      <c r="U53" s="164"/>
    </row>
    <row r="54" spans="2:21" x14ac:dyDescent="0.3">
      <c r="B54" s="118"/>
      <c r="C54" s="114"/>
      <c r="D54" s="115"/>
      <c r="E54" s="116"/>
      <c r="F54" s="116"/>
      <c r="G54" s="107"/>
      <c r="H54" s="107"/>
      <c r="I54" s="107"/>
      <c r="J54" s="107"/>
      <c r="K54" s="107"/>
      <c r="L54" s="107"/>
    </row>
    <row r="55" spans="2:21" ht="15.5" x14ac:dyDescent="0.3">
      <c r="B55" s="118"/>
      <c r="C55" s="133" t="s">
        <v>82</v>
      </c>
      <c r="D55" s="112"/>
      <c r="E55" s="135">
        <f>G55+H55+I55+J55+K55+L55</f>
        <v>0</v>
      </c>
      <c r="F55" s="119"/>
      <c r="G55" s="135">
        <f>'4. Operating Costs'!G44+'4. Operating Costs'!G46+'4. Operating Costs'!G48</f>
        <v>0</v>
      </c>
      <c r="H55" s="135">
        <f>'4. Operating Costs'!H44+'4. Operating Costs'!H46+'4. Operating Costs'!H48</f>
        <v>0</v>
      </c>
      <c r="I55" s="135">
        <f>'4. Operating Costs'!I44+'4. Operating Costs'!I46+'4. Operating Costs'!I48</f>
        <v>0</v>
      </c>
      <c r="J55" s="135">
        <f>'4. Operating Costs'!J44+'4. Operating Costs'!J46+'4. Operating Costs'!J48</f>
        <v>0</v>
      </c>
      <c r="K55" s="135">
        <f>'4. Operating Costs'!K44+'4. Operating Costs'!K46+'4. Operating Costs'!K48</f>
        <v>0</v>
      </c>
      <c r="L55" s="135">
        <f>'4. Operating Costs'!L44+'4. Operating Costs'!L46+'4. Operating Costs'!L48</f>
        <v>0</v>
      </c>
    </row>
    <row r="56" spans="2:21" ht="15.5" x14ac:dyDescent="0.3">
      <c r="B56" s="118"/>
      <c r="C56" s="133" t="s">
        <v>83</v>
      </c>
      <c r="D56" s="112"/>
      <c r="E56" s="135">
        <f>G56+H56+I56+J56+K56+L56</f>
        <v>0</v>
      </c>
      <c r="F56" s="119"/>
      <c r="G56" s="135">
        <f>'4. Operating Costs'!G45+'4. Operating Costs'!G47+'4. Operating Costs'!G49</f>
        <v>0</v>
      </c>
      <c r="H56" s="135">
        <f>'4. Operating Costs'!H45+'4. Operating Costs'!H47+'4. Operating Costs'!H49</f>
        <v>0</v>
      </c>
      <c r="I56" s="135">
        <f>'4. Operating Costs'!I45+'4. Operating Costs'!I47+'4. Operating Costs'!I49</f>
        <v>0</v>
      </c>
      <c r="J56" s="135">
        <f>'4. Operating Costs'!J45+'4. Operating Costs'!J47+'4. Operating Costs'!J49</f>
        <v>0</v>
      </c>
      <c r="K56" s="135">
        <f>'4. Operating Costs'!K45+'4. Operating Costs'!K47+'4. Operating Costs'!K49</f>
        <v>0</v>
      </c>
      <c r="L56" s="135">
        <f>'4. Operating Costs'!L45+'4. Operating Costs'!L47+'4. Operating Costs'!L49</f>
        <v>0</v>
      </c>
      <c r="N56" s="164"/>
      <c r="U56" s="164"/>
    </row>
    <row r="57" spans="2:21" x14ac:dyDescent="0.3">
      <c r="B57" s="118"/>
      <c r="C57" s="114"/>
      <c r="D57" s="115"/>
      <c r="E57" s="116"/>
      <c r="F57" s="116"/>
      <c r="G57" s="107"/>
      <c r="H57" s="107"/>
      <c r="I57" s="107"/>
      <c r="J57" s="107"/>
      <c r="K57" s="107"/>
      <c r="L57" s="107"/>
    </row>
    <row r="58" spans="2:21" ht="15.5" x14ac:dyDescent="0.3">
      <c r="B58" s="118"/>
      <c r="C58" s="133" t="s">
        <v>84</v>
      </c>
      <c r="D58" s="112"/>
      <c r="E58" s="135">
        <f>G58+H58+I58+J58+K58+L58</f>
        <v>0</v>
      </c>
      <c r="F58" s="119"/>
      <c r="G58" s="135">
        <f>'5. Capital Costs'!H31+'5. Capital Costs'!H33+'5. Capital Costs'!H35</f>
        <v>0</v>
      </c>
      <c r="H58" s="135">
        <f>'5. Capital Costs'!I31+'5. Capital Costs'!I33+'5. Capital Costs'!I35</f>
        <v>0</v>
      </c>
      <c r="I58" s="135">
        <f>'5. Capital Costs'!J31+'5. Capital Costs'!J33+'5. Capital Costs'!J35</f>
        <v>0</v>
      </c>
      <c r="J58" s="135">
        <f>'5. Capital Costs'!K31+'5. Capital Costs'!K33+'5. Capital Costs'!K35</f>
        <v>0</v>
      </c>
      <c r="K58" s="135">
        <f>'5. Capital Costs'!L31+'5. Capital Costs'!L33+'5. Capital Costs'!L35</f>
        <v>0</v>
      </c>
      <c r="L58" s="135">
        <f>'5. Capital Costs'!M31+'5. Capital Costs'!M33+'5. Capital Costs'!M35</f>
        <v>0</v>
      </c>
    </row>
    <row r="59" spans="2:21" ht="15.5" x14ac:dyDescent="0.3">
      <c r="B59" s="118"/>
      <c r="C59" s="133" t="s">
        <v>85</v>
      </c>
      <c r="D59" s="112"/>
      <c r="E59" s="135">
        <f>G59+H59+I59+J59+K59+L59</f>
        <v>0</v>
      </c>
      <c r="F59" s="119"/>
      <c r="G59" s="135">
        <f>'5. Capital Costs'!H32+'5. Capital Costs'!H34+'5. Capital Costs'!H36</f>
        <v>0</v>
      </c>
      <c r="H59" s="135">
        <f>'5. Capital Costs'!I32+'5. Capital Costs'!I34+'5. Capital Costs'!I36</f>
        <v>0</v>
      </c>
      <c r="I59" s="135">
        <f>'5. Capital Costs'!J32+'5. Capital Costs'!J34+'5. Capital Costs'!J36</f>
        <v>0</v>
      </c>
      <c r="J59" s="135">
        <f>'5. Capital Costs'!K32+'5. Capital Costs'!K34+'5. Capital Costs'!K36</f>
        <v>0</v>
      </c>
      <c r="K59" s="135">
        <f>'5. Capital Costs'!L32+'5. Capital Costs'!L34+'5. Capital Costs'!L36</f>
        <v>0</v>
      </c>
      <c r="L59" s="135">
        <f>'5. Capital Costs'!M32+'5. Capital Costs'!M34+'5. Capital Costs'!M36</f>
        <v>0</v>
      </c>
      <c r="N59" s="164"/>
      <c r="Q59" s="164"/>
      <c r="U59" s="164"/>
    </row>
    <row r="60" spans="2:21" x14ac:dyDescent="0.3">
      <c r="B60" s="118"/>
      <c r="C60" s="114"/>
      <c r="D60" s="115"/>
      <c r="E60" s="116"/>
      <c r="F60" s="116"/>
      <c r="G60" s="107"/>
      <c r="H60" s="107"/>
      <c r="I60" s="107"/>
      <c r="J60" s="107"/>
      <c r="K60" s="107"/>
      <c r="L60" s="107"/>
    </row>
    <row r="61" spans="2:21" ht="15.5" x14ac:dyDescent="0.3">
      <c r="B61" s="118"/>
      <c r="C61" s="133" t="s">
        <v>99</v>
      </c>
      <c r="D61" s="112"/>
      <c r="E61" s="135">
        <f>G61+H61+I61+J61+K61+L61</f>
        <v>0</v>
      </c>
      <c r="F61" s="119"/>
      <c r="G61" s="135">
        <f>G49+G52+G55+G58</f>
        <v>0</v>
      </c>
      <c r="H61" s="135">
        <f t="shared" ref="H61:L61" si="7">H49+H52+H55+H58</f>
        <v>0</v>
      </c>
      <c r="I61" s="135">
        <f t="shared" si="7"/>
        <v>0</v>
      </c>
      <c r="J61" s="135">
        <f t="shared" si="7"/>
        <v>0</v>
      </c>
      <c r="K61" s="135">
        <f t="shared" si="7"/>
        <v>0</v>
      </c>
      <c r="L61" s="135">
        <f t="shared" si="7"/>
        <v>0</v>
      </c>
      <c r="U61" s="164"/>
    </row>
    <row r="62" spans="2:21" ht="15.5" x14ac:dyDescent="0.3">
      <c r="B62" s="118"/>
      <c r="C62" s="133" t="s">
        <v>100</v>
      </c>
      <c r="D62" s="112"/>
      <c r="E62" s="135">
        <f>G62+H62+I62+J62+K62+L62</f>
        <v>0</v>
      </c>
      <c r="F62" s="119"/>
      <c r="G62" s="135">
        <f>G50+G53+G56+G59</f>
        <v>0</v>
      </c>
      <c r="H62" s="135">
        <f t="shared" ref="H62:L62" si="8">H50+H53+H56+H59</f>
        <v>0</v>
      </c>
      <c r="I62" s="135">
        <f t="shared" si="8"/>
        <v>0</v>
      </c>
      <c r="J62" s="135">
        <f t="shared" si="8"/>
        <v>0</v>
      </c>
      <c r="K62" s="135">
        <f t="shared" si="8"/>
        <v>0</v>
      </c>
      <c r="L62" s="135">
        <f t="shared" si="8"/>
        <v>0</v>
      </c>
      <c r="N62" s="164"/>
      <c r="Q62" s="164"/>
    </row>
    <row r="63" spans="2:21" x14ac:dyDescent="0.3">
      <c r="B63" s="118"/>
      <c r="C63" s="114"/>
      <c r="D63" s="115"/>
      <c r="E63" s="116"/>
      <c r="F63" s="116"/>
      <c r="G63" s="107"/>
      <c r="H63" s="107"/>
      <c r="I63" s="107"/>
      <c r="J63" s="107"/>
      <c r="K63" s="107"/>
      <c r="L63" s="107"/>
      <c r="N63" s="164"/>
    </row>
    <row r="64" spans="2:21" ht="17.5" x14ac:dyDescent="0.3">
      <c r="B64" s="118"/>
      <c r="C64" s="179" t="s">
        <v>99</v>
      </c>
      <c r="D64" s="112"/>
      <c r="E64" s="193">
        <f>G64+H64+I64+J64+K64+L64</f>
        <v>0</v>
      </c>
      <c r="F64" s="119"/>
      <c r="G64" s="180">
        <f>G61+G62</f>
        <v>0</v>
      </c>
      <c r="H64" s="180">
        <f t="shared" ref="H64:L64" si="9">H61+H62</f>
        <v>0</v>
      </c>
      <c r="I64" s="180">
        <f t="shared" si="9"/>
        <v>0</v>
      </c>
      <c r="J64" s="180">
        <f t="shared" si="9"/>
        <v>0</v>
      </c>
      <c r="K64" s="180">
        <f t="shared" si="9"/>
        <v>0</v>
      </c>
      <c r="L64" s="180">
        <f t="shared" si="9"/>
        <v>0</v>
      </c>
      <c r="N64" s="164"/>
    </row>
    <row r="65" spans="2:12" x14ac:dyDescent="0.3">
      <c r="B65" s="182"/>
      <c r="C65" s="183"/>
      <c r="D65" s="131"/>
      <c r="E65" s="183"/>
      <c r="F65" s="131"/>
      <c r="G65" s="183"/>
      <c r="H65" s="183"/>
      <c r="I65" s="183"/>
      <c r="J65" s="183"/>
      <c r="K65" s="183"/>
      <c r="L65" s="183"/>
    </row>
    <row r="68" spans="2:12" x14ac:dyDescent="0.3">
      <c r="B68" s="181"/>
      <c r="C68" s="101"/>
      <c r="D68" s="102"/>
      <c r="E68" s="103"/>
      <c r="F68" s="103"/>
      <c r="G68" s="102"/>
      <c r="H68" s="102"/>
      <c r="I68" s="102"/>
      <c r="J68" s="102"/>
      <c r="K68" s="102"/>
      <c r="L68" s="104"/>
    </row>
    <row r="69" spans="2:12" x14ac:dyDescent="0.3">
      <c r="B69" s="105"/>
      <c r="C69" s="106"/>
      <c r="D69" s="107"/>
      <c r="E69" s="109"/>
      <c r="F69" s="109"/>
      <c r="G69" s="192" t="s">
        <v>111</v>
      </c>
      <c r="H69" s="192" t="s">
        <v>109</v>
      </c>
      <c r="I69" s="192" t="s">
        <v>110</v>
      </c>
      <c r="J69" s="192" t="s">
        <v>90</v>
      </c>
      <c r="K69" s="192" t="s">
        <v>92</v>
      </c>
      <c r="L69" s="110"/>
    </row>
    <row r="70" spans="2:12" x14ac:dyDescent="0.3">
      <c r="B70" s="105"/>
      <c r="C70" s="106"/>
      <c r="D70" s="107"/>
      <c r="E70" s="189" t="s">
        <v>113</v>
      </c>
      <c r="F70" s="190"/>
      <c r="G70" s="191">
        <f>'2. Salary Costs'!N123</f>
        <v>0</v>
      </c>
      <c r="H70" s="191">
        <f>'3. Travel Costs'!M71</f>
        <v>0</v>
      </c>
      <c r="I70" s="191">
        <f>'4. Operating Costs'!M50</f>
        <v>0</v>
      </c>
      <c r="J70" s="191">
        <f>'5. Capital Costs'!N37</f>
        <v>0</v>
      </c>
      <c r="K70" s="191">
        <f>SUM(G70:J70)</f>
        <v>0</v>
      </c>
      <c r="L70" s="110"/>
    </row>
    <row r="71" spans="2:12" x14ac:dyDescent="0.3">
      <c r="B71" s="105"/>
      <c r="C71" s="106"/>
      <c r="D71" s="107"/>
      <c r="E71" s="189" t="s">
        <v>115</v>
      </c>
      <c r="F71" s="190"/>
      <c r="G71" s="185">
        <f>IFERROR((G70/$K70*100),0)</f>
        <v>0</v>
      </c>
      <c r="H71" s="185">
        <f>IFERROR((H70/$K70*100),0)</f>
        <v>0</v>
      </c>
      <c r="I71" s="185">
        <f>IFERROR((I70/$K70*100),0)</f>
        <v>0</v>
      </c>
      <c r="J71" s="185">
        <f>IFERROR((J70/$K70*100),0)</f>
        <v>0</v>
      </c>
      <c r="K71" s="185">
        <f>SUM(G71:J71)</f>
        <v>0</v>
      </c>
      <c r="L71" s="110"/>
    </row>
    <row r="72" spans="2:12" x14ac:dyDescent="0.3">
      <c r="B72" s="105"/>
      <c r="C72" s="106"/>
      <c r="D72" s="107"/>
      <c r="E72" s="109"/>
      <c r="F72" s="109"/>
      <c r="G72" s="109"/>
      <c r="H72" s="109"/>
      <c r="I72" s="109"/>
      <c r="J72" s="109"/>
      <c r="K72" s="184" t="s">
        <v>64</v>
      </c>
      <c r="L72" s="110"/>
    </row>
    <row r="73" spans="2:12" ht="15.5" x14ac:dyDescent="0.35">
      <c r="B73" s="105"/>
      <c r="C73" s="186"/>
      <c r="D73" s="187"/>
      <c r="E73" s="188"/>
      <c r="F73" s="188"/>
      <c r="G73" s="200" t="s">
        <v>112</v>
      </c>
      <c r="H73" s="200" t="s">
        <v>112</v>
      </c>
      <c r="I73" s="200" t="s">
        <v>112</v>
      </c>
      <c r="J73" s="200" t="s">
        <v>112</v>
      </c>
      <c r="K73" s="200" t="s">
        <v>112</v>
      </c>
      <c r="L73" s="110"/>
    </row>
    <row r="74" spans="2:12" ht="15.5" x14ac:dyDescent="0.35">
      <c r="B74" s="105"/>
      <c r="C74" s="194" t="s">
        <v>24</v>
      </c>
      <c r="D74" s="187"/>
      <c r="E74" s="195" t="s">
        <v>63</v>
      </c>
      <c r="F74" s="187"/>
      <c r="G74" s="197">
        <f>IFERROR(('2. Salary Costs'!O115),0)</f>
        <v>0</v>
      </c>
      <c r="H74" s="197">
        <f>IFERROR(('3. Travel Costs'!N63),0)</f>
        <v>0</v>
      </c>
      <c r="I74" s="197">
        <f>IFERROR(('4. Operating Costs'!N42),0)</f>
        <v>0</v>
      </c>
      <c r="J74" s="197">
        <f>IFERROR(('5. Capital Costs'!O29),0)</f>
        <v>0</v>
      </c>
      <c r="K74" s="197">
        <f>IFERROR((G74/100*G$71+H74/100*H$71+I74/100*I$71+J74/100*J$71),0)</f>
        <v>0</v>
      </c>
      <c r="L74" s="110"/>
    </row>
    <row r="75" spans="2:12" ht="15.5" x14ac:dyDescent="0.35">
      <c r="B75" s="105"/>
      <c r="C75" s="194" t="s">
        <v>24</v>
      </c>
      <c r="D75" s="187"/>
      <c r="E75" s="195" t="s">
        <v>117</v>
      </c>
      <c r="F75" s="187"/>
      <c r="G75" s="197">
        <f>IFERROR(('2. Salary Costs'!O116),0)</f>
        <v>0</v>
      </c>
      <c r="H75" s="197">
        <f>IFERROR(('3. Travel Costs'!N64),0)</f>
        <v>0</v>
      </c>
      <c r="I75" s="197">
        <f>IFERROR(('4. Operating Costs'!N43),0)</f>
        <v>0</v>
      </c>
      <c r="J75" s="197">
        <f>IFERROR(('5. Capital Costs'!O30),0)</f>
        <v>0</v>
      </c>
      <c r="K75" s="197">
        <f t="shared" ref="K75:K81" si="10">IFERROR((G75/100*G$71+H75/100*H$71+I75/100*I$71+J75/100*J$71),0)</f>
        <v>0</v>
      </c>
      <c r="L75" s="110"/>
    </row>
    <row r="76" spans="2:12" ht="15.5" x14ac:dyDescent="0.35">
      <c r="B76" s="105"/>
      <c r="C76" s="194" t="s">
        <v>26</v>
      </c>
      <c r="D76" s="187"/>
      <c r="E76" s="195" t="s">
        <v>59</v>
      </c>
      <c r="F76" s="187"/>
      <c r="G76" s="197">
        <f>IFERROR(('2. Salary Costs'!O117),0)</f>
        <v>0</v>
      </c>
      <c r="H76" s="197">
        <f>IFERROR(('3. Travel Costs'!N65),0)</f>
        <v>0</v>
      </c>
      <c r="I76" s="197">
        <f>IFERROR(('4. Operating Costs'!N44),0)</f>
        <v>0</v>
      </c>
      <c r="J76" s="197">
        <f>IFERROR(('5. Capital Costs'!O31),0)</f>
        <v>0</v>
      </c>
      <c r="K76" s="197">
        <f t="shared" si="10"/>
        <v>0</v>
      </c>
      <c r="L76" s="110"/>
    </row>
    <row r="77" spans="2:12" ht="15.5" x14ac:dyDescent="0.35">
      <c r="B77" s="105"/>
      <c r="C77" s="194" t="s">
        <v>26</v>
      </c>
      <c r="D77" s="187"/>
      <c r="E77" s="195" t="s">
        <v>35</v>
      </c>
      <c r="F77" s="187"/>
      <c r="G77" s="197">
        <f>IFERROR(('2. Salary Costs'!O118),0)</f>
        <v>0</v>
      </c>
      <c r="H77" s="197">
        <f>IFERROR(('3. Travel Costs'!N66),0)</f>
        <v>0</v>
      </c>
      <c r="I77" s="197">
        <f>IFERROR(('4. Operating Costs'!N45),0)</f>
        <v>0</v>
      </c>
      <c r="J77" s="197">
        <f>IFERROR(('5. Capital Costs'!O32),0)</f>
        <v>0</v>
      </c>
      <c r="K77" s="197">
        <f t="shared" si="10"/>
        <v>0</v>
      </c>
      <c r="L77" s="110"/>
    </row>
    <row r="78" spans="2:12" ht="15.5" x14ac:dyDescent="0.35">
      <c r="B78" s="105"/>
      <c r="C78" s="194" t="s">
        <v>36</v>
      </c>
      <c r="D78" s="187"/>
      <c r="E78" s="195" t="s">
        <v>59</v>
      </c>
      <c r="F78" s="187"/>
      <c r="G78" s="197">
        <f>IFERROR(('2. Salary Costs'!O119),0)</f>
        <v>0</v>
      </c>
      <c r="H78" s="197">
        <f>IFERROR(('3. Travel Costs'!N67),0)</f>
        <v>0</v>
      </c>
      <c r="I78" s="197">
        <f>IFERROR(('4. Operating Costs'!N46),0)</f>
        <v>0</v>
      </c>
      <c r="J78" s="197">
        <f>IFERROR(('5. Capital Costs'!O33),0)</f>
        <v>0</v>
      </c>
      <c r="K78" s="197">
        <f t="shared" si="10"/>
        <v>0</v>
      </c>
      <c r="L78" s="110"/>
    </row>
    <row r="79" spans="2:12" ht="15.5" x14ac:dyDescent="0.35">
      <c r="B79" s="105"/>
      <c r="C79" s="194" t="s">
        <v>36</v>
      </c>
      <c r="D79" s="187"/>
      <c r="E79" s="195" t="s">
        <v>35</v>
      </c>
      <c r="F79" s="187"/>
      <c r="G79" s="197">
        <f>IFERROR(('2. Salary Costs'!O120),0)</f>
        <v>0</v>
      </c>
      <c r="H79" s="197">
        <f>IFERROR(('3. Travel Costs'!N68),0)</f>
        <v>0</v>
      </c>
      <c r="I79" s="197">
        <f>IFERROR(('4. Operating Costs'!N47),0)</f>
        <v>0</v>
      </c>
      <c r="J79" s="197">
        <f>IFERROR(('5. Capital Costs'!O34),0)</f>
        <v>0</v>
      </c>
      <c r="K79" s="197">
        <f t="shared" si="10"/>
        <v>0</v>
      </c>
      <c r="L79" s="110"/>
    </row>
    <row r="80" spans="2:12" ht="15.5" x14ac:dyDescent="0.35">
      <c r="B80" s="105"/>
      <c r="C80" s="194" t="s">
        <v>51</v>
      </c>
      <c r="D80" s="187"/>
      <c r="E80" s="195" t="s">
        <v>59</v>
      </c>
      <c r="F80" s="187"/>
      <c r="G80" s="197">
        <f>IFERROR(('2. Salary Costs'!O121),0)</f>
        <v>0</v>
      </c>
      <c r="H80" s="197">
        <f>IFERROR(('3. Travel Costs'!N69),0)</f>
        <v>0</v>
      </c>
      <c r="I80" s="197">
        <f>IFERROR(('4. Operating Costs'!N48),0)</f>
        <v>0</v>
      </c>
      <c r="J80" s="197">
        <f>IFERROR(('5. Capital Costs'!O35),0)</f>
        <v>0</v>
      </c>
      <c r="K80" s="197">
        <f t="shared" si="10"/>
        <v>0</v>
      </c>
      <c r="L80" s="110"/>
    </row>
    <row r="81" spans="2:12" ht="15.5" x14ac:dyDescent="0.35">
      <c r="B81" s="105"/>
      <c r="C81" s="194" t="s">
        <v>51</v>
      </c>
      <c r="D81" s="187"/>
      <c r="E81" s="195" t="s">
        <v>35</v>
      </c>
      <c r="F81" s="187"/>
      <c r="G81" s="197">
        <f>IFERROR(('2. Salary Costs'!O122),0)</f>
        <v>0</v>
      </c>
      <c r="H81" s="197">
        <f>IFERROR(('3. Travel Costs'!N70),0)</f>
        <v>0</v>
      </c>
      <c r="I81" s="197">
        <f>IFERROR(('4. Operating Costs'!N49),0)</f>
        <v>0</v>
      </c>
      <c r="J81" s="197">
        <f>IFERROR(('5. Capital Costs'!O36),0)</f>
        <v>0</v>
      </c>
      <c r="K81" s="197">
        <f t="shared" si="10"/>
        <v>0</v>
      </c>
      <c r="L81" s="110"/>
    </row>
    <row r="82" spans="2:12" ht="15.5" x14ac:dyDescent="0.35">
      <c r="B82" s="105"/>
      <c r="C82" s="187"/>
      <c r="D82" s="187"/>
      <c r="E82" s="196" t="s">
        <v>114</v>
      </c>
      <c r="F82" s="187"/>
      <c r="G82" s="198">
        <f>IFERROR(('2. Salary Costs'!O123),0)</f>
        <v>0</v>
      </c>
      <c r="H82" s="198">
        <f>IFERROR(('3. Travel Costs'!N71),0)</f>
        <v>0</v>
      </c>
      <c r="I82" s="198">
        <f>IFERROR(('4. Operating Costs'!N50),0)</f>
        <v>0</v>
      </c>
      <c r="J82" s="198">
        <f>IFERROR(('5. Capital Costs'!O37),0)</f>
        <v>0</v>
      </c>
      <c r="K82" s="199">
        <f>IFERROR((G82/100*G$71+H82/100*H$71+I82/100*I$71+J82/100*J$71),0)</f>
        <v>0</v>
      </c>
      <c r="L82" s="110"/>
    </row>
    <row r="83" spans="2:12" x14ac:dyDescent="0.3">
      <c r="B83" s="128"/>
      <c r="C83" s="129"/>
      <c r="D83" s="130"/>
      <c r="E83" s="131"/>
      <c r="F83" s="131"/>
      <c r="G83" s="130"/>
      <c r="H83" s="130"/>
      <c r="I83" s="130"/>
      <c r="J83" s="130"/>
      <c r="K83" s="130"/>
      <c r="L83" s="132"/>
    </row>
  </sheetData>
  <sheetProtection selectLockedCells="1"/>
  <mergeCells count="3">
    <mergeCell ref="G13:L13"/>
    <mergeCell ref="C4:M4"/>
    <mergeCell ref="C2:J2"/>
  </mergeCells>
  <pageMargins left="0.51181102362204722" right="0.51181102362204722" top="0.74803149606299213" bottom="0.74803149606299213" header="0.31496062992125984" footer="0.31496062992125984"/>
  <pageSetup paperSize="9" scale="53" orientation="landscape" r:id="rId1"/>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AE4E8-19D5-4AAB-AA29-D6BBF420260A}">
  <dimension ref="B2:K9"/>
  <sheetViews>
    <sheetView workbookViewId="0">
      <selection activeCell="B2" sqref="B2:L10"/>
    </sheetView>
  </sheetViews>
  <sheetFormatPr defaultRowHeight="14" x14ac:dyDescent="0.3"/>
  <cols>
    <col min="6" max="7" width="11" bestFit="1" customWidth="1"/>
    <col min="8" max="8" width="13.23046875" customWidth="1"/>
    <col min="9" max="9" width="11" bestFit="1" customWidth="1"/>
  </cols>
  <sheetData>
    <row r="2" spans="2:11" x14ac:dyDescent="0.3">
      <c r="C2" t="s">
        <v>135</v>
      </c>
      <c r="D2" t="s">
        <v>87</v>
      </c>
      <c r="E2" t="s">
        <v>136</v>
      </c>
      <c r="F2" t="s">
        <v>90</v>
      </c>
      <c r="H2" t="s">
        <v>139</v>
      </c>
      <c r="I2" t="s">
        <v>141</v>
      </c>
    </row>
    <row r="3" spans="2:11" x14ac:dyDescent="0.3">
      <c r="H3" t="s">
        <v>140</v>
      </c>
      <c r="I3" t="s">
        <v>140</v>
      </c>
    </row>
    <row r="4" spans="2:11" x14ac:dyDescent="0.3">
      <c r="B4" t="s">
        <v>134</v>
      </c>
      <c r="C4" t="str">
        <f>IF(C8=C9,"True","Not Correct")</f>
        <v>True</v>
      </c>
      <c r="D4" t="str">
        <f t="shared" ref="D4:F4" si="0">IF(D8=D9,"True","Not Correct")</f>
        <v>True</v>
      </c>
      <c r="E4" t="str">
        <f t="shared" si="0"/>
        <v>True</v>
      </c>
      <c r="F4" t="str">
        <f t="shared" si="0"/>
        <v>True</v>
      </c>
      <c r="G4" t="str">
        <f>IF(G7=4,"Correct", "Error")</f>
        <v>Correct</v>
      </c>
      <c r="H4" t="str">
        <f>IF(H7=1,"True","False")</f>
        <v>True</v>
      </c>
      <c r="I4" t="str">
        <f>IF(I7=1,"True","False")</f>
        <v>True</v>
      </c>
    </row>
    <row r="7" spans="2:11" ht="20" x14ac:dyDescent="0.4">
      <c r="C7">
        <f>IF(C8=C9,1,0)</f>
        <v>1</v>
      </c>
      <c r="D7">
        <f t="shared" ref="D7:F7" si="1">IF(D8=D9,1,0)</f>
        <v>1</v>
      </c>
      <c r="E7">
        <f t="shared" si="1"/>
        <v>1</v>
      </c>
      <c r="F7">
        <f t="shared" si="1"/>
        <v>1</v>
      </c>
      <c r="G7">
        <f>SUM(C7:F7)</f>
        <v>4</v>
      </c>
      <c r="H7">
        <f>IF(G8=H8,1,0)</f>
        <v>1</v>
      </c>
      <c r="I7">
        <f>IF(I8=G8,1,0)</f>
        <v>1</v>
      </c>
      <c r="J7">
        <f>G7+H7+I7</f>
        <v>6</v>
      </c>
      <c r="K7" s="237" t="str">
        <f>IF(J7=6,"","E")</f>
        <v/>
      </c>
    </row>
    <row r="8" spans="2:11" x14ac:dyDescent="0.3">
      <c r="B8" t="s">
        <v>138</v>
      </c>
      <c r="C8">
        <f>'2. Salary Costs'!N114+'2. Salary Costs'!N116</f>
        <v>0</v>
      </c>
      <c r="D8">
        <f>'3. Travel Costs'!M62+'3. Travel Costs'!M64</f>
        <v>0</v>
      </c>
      <c r="E8">
        <f>'4. Operating Costs'!M41+'4. Operating Costs'!M43</f>
        <v>0</v>
      </c>
      <c r="F8">
        <f>'5. Capital Costs'!N28+'5. Capital Costs'!N30</f>
        <v>0</v>
      </c>
      <c r="G8">
        <f>SUM(C8:F8)</f>
        <v>0</v>
      </c>
      <c r="H8">
        <f>'1. Budget Summary'!E27</f>
        <v>0</v>
      </c>
      <c r="I8">
        <f>'1. Budget Summary'!E42</f>
        <v>0</v>
      </c>
    </row>
    <row r="9" spans="2:11" x14ac:dyDescent="0.3">
      <c r="B9" t="s">
        <v>137</v>
      </c>
      <c r="C9">
        <f>'2. Salary Costs'!N123</f>
        <v>0</v>
      </c>
      <c r="D9">
        <f>'3. Travel Costs'!M71</f>
        <v>0</v>
      </c>
      <c r="E9">
        <f>'4. Operating Costs'!M50</f>
        <v>0</v>
      </c>
      <c r="F9">
        <f>'5. Capital Costs'!N37</f>
        <v>0</v>
      </c>
      <c r="G9">
        <f>SUM(C9:F9)</f>
        <v>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FBECB-94E9-4A66-BE97-EFF09800FACD}">
  <sheetPr>
    <tabColor theme="3"/>
    <pageSetUpPr fitToPage="1"/>
  </sheetPr>
  <dimension ref="A2:BR126"/>
  <sheetViews>
    <sheetView showGridLines="0" topLeftCell="B1" zoomScale="85" zoomScaleNormal="85" workbookViewId="0">
      <selection activeCell="R2" sqref="R2"/>
    </sheetView>
  </sheetViews>
  <sheetFormatPr defaultColWidth="9.23046875" defaultRowHeight="14" x14ac:dyDescent="0.3"/>
  <cols>
    <col min="1" max="1" width="10.4609375" style="2" hidden="1" customWidth="1"/>
    <col min="2" max="3" width="3" style="2" customWidth="1"/>
    <col min="4" max="4" width="9" style="2" customWidth="1"/>
    <col min="5" max="5" width="47.4609375" style="4" customWidth="1"/>
    <col min="6" max="6" width="26" style="59" customWidth="1"/>
    <col min="7" max="7" width="15.4609375" style="59" customWidth="1"/>
    <col min="8" max="14" width="11.4609375" style="5" customWidth="1"/>
    <col min="15" max="15" width="9.23046875" style="2"/>
    <col min="16" max="16" width="9.23046875" style="3"/>
    <col min="17" max="66" width="9.23046875" style="2"/>
    <col min="67" max="67" width="9.4609375" style="2" customWidth="1"/>
    <col min="68" max="68" width="3.765625" style="2" customWidth="1"/>
    <col min="69" max="69" width="5.69140625" style="2" customWidth="1"/>
    <col min="70" max="70" width="5" style="2" customWidth="1"/>
    <col min="71" max="16384" width="9.23046875" style="2"/>
  </cols>
  <sheetData>
    <row r="2" spans="1:70" ht="221.25" customHeight="1" x14ac:dyDescent="0.3">
      <c r="D2" s="253" t="s">
        <v>144</v>
      </c>
      <c r="E2" s="253"/>
      <c r="F2" s="253"/>
      <c r="G2" s="253"/>
      <c r="H2" s="253"/>
      <c r="I2" s="253"/>
      <c r="J2" s="253"/>
      <c r="K2" s="253"/>
      <c r="L2" s="253"/>
      <c r="M2" s="253"/>
      <c r="N2" s="253"/>
    </row>
    <row r="3" spans="1:70" ht="14.5" thickBot="1" x14ac:dyDescent="0.35"/>
    <row r="4" spans="1:70" ht="34.9" customHeight="1" thickBot="1" x14ac:dyDescent="0.45">
      <c r="D4" s="257" t="s">
        <v>19</v>
      </c>
      <c r="E4" s="258"/>
      <c r="F4" s="258"/>
      <c r="G4" s="258"/>
      <c r="H4" s="258"/>
      <c r="I4" s="258"/>
      <c r="J4" s="258"/>
      <c r="K4" s="258"/>
      <c r="L4" s="258"/>
      <c r="M4" s="258"/>
      <c r="N4" s="6"/>
    </row>
    <row r="5" spans="1:70" s="7" customFormat="1" ht="54.5" thickBot="1" x14ac:dyDescent="0.35">
      <c r="D5" s="8" t="s">
        <v>20</v>
      </c>
      <c r="E5" s="9" t="s">
        <v>21</v>
      </c>
      <c r="F5" s="60" t="s">
        <v>22</v>
      </c>
      <c r="G5" s="147" t="s">
        <v>58</v>
      </c>
      <c r="H5" s="10" t="str">
        <f>'1. Budget Summary'!G15</f>
        <v/>
      </c>
      <c r="I5" s="10" t="str">
        <f>'1. Budget Summary'!H15</f>
        <v/>
      </c>
      <c r="J5" s="10" t="str">
        <f>'1. Budget Summary'!I15</f>
        <v/>
      </c>
      <c r="K5" s="10" t="str">
        <f>'1. Budget Summary'!J15</f>
        <v/>
      </c>
      <c r="L5" s="10" t="str">
        <f>'1. Budget Summary'!K15</f>
        <v/>
      </c>
      <c r="M5" s="10" t="str">
        <f>'1. Budget Summary'!L15</f>
        <v/>
      </c>
      <c r="N5" s="11" t="s">
        <v>13</v>
      </c>
      <c r="P5" s="12" t="s">
        <v>62</v>
      </c>
    </row>
    <row r="6" spans="1:70" s="14" customFormat="1" ht="25.5" x14ac:dyDescent="0.3">
      <c r="A6" s="13" t="str">
        <f>I5</f>
        <v/>
      </c>
      <c r="B6" s="13"/>
      <c r="C6" s="259" t="s">
        <v>23</v>
      </c>
      <c r="D6" s="79">
        <v>1</v>
      </c>
      <c r="E6" s="80" t="s">
        <v>120</v>
      </c>
      <c r="F6" s="81" t="s">
        <v>24</v>
      </c>
      <c r="G6" s="98" t="s">
        <v>63</v>
      </c>
      <c r="H6" s="84">
        <v>57150</v>
      </c>
      <c r="I6" s="84">
        <v>57150</v>
      </c>
      <c r="J6" s="84"/>
      <c r="K6" s="84"/>
      <c r="L6" s="84"/>
      <c r="M6" s="84"/>
      <c r="N6" s="84">
        <f t="shared" ref="N6:N10" si="0">SUM(H6:M6)</f>
        <v>114300</v>
      </c>
      <c r="P6" s="15"/>
      <c r="BP6" s="149">
        <f t="shared" ref="BP6:BP10" si="1">IF(F6="","",IF(F6="GRDC",1,IF(F6="lead Research Organisation",2,IF(F6="research organisation",3,IF(F6="Third Party",4)))))</f>
        <v>1</v>
      </c>
      <c r="BQ6" s="149">
        <f>IF(G6="","",IF(G6="GRDC funds",5,IF(G6="Cash",6,IF(G6="In-kind ",9))))</f>
        <v>5</v>
      </c>
      <c r="BR6" s="149">
        <f>IF(BP6="","",IF(BQ6="","",SUM(BP6:BQ6)))</f>
        <v>6</v>
      </c>
    </row>
    <row r="7" spans="1:70" s="14" customFormat="1" ht="25" x14ac:dyDescent="0.3">
      <c r="A7" s="13"/>
      <c r="B7" s="13"/>
      <c r="C7" s="260"/>
      <c r="D7" s="96">
        <v>2</v>
      </c>
      <c r="E7" s="83" t="s">
        <v>25</v>
      </c>
      <c r="F7" s="98" t="s">
        <v>26</v>
      </c>
      <c r="G7" s="98" t="s">
        <v>60</v>
      </c>
      <c r="H7" s="99">
        <f>H6*1.2</f>
        <v>68580</v>
      </c>
      <c r="I7" s="99">
        <f>I6*1.2</f>
        <v>68580</v>
      </c>
      <c r="J7" s="99"/>
      <c r="K7" s="84"/>
      <c r="L7" s="84"/>
      <c r="M7" s="84"/>
      <c r="N7" s="84">
        <f t="shared" si="0"/>
        <v>137160</v>
      </c>
      <c r="P7" s="15"/>
      <c r="BP7" s="149">
        <f t="shared" si="1"/>
        <v>2</v>
      </c>
      <c r="BQ7" s="149">
        <f t="shared" ref="BQ7:BQ10" si="2">IF(G7="","",IF(G7="GRDC funds",5,IF(G7="Cash",6,IF(G7="In-kind ",9))))</f>
        <v>9</v>
      </c>
      <c r="BR7" s="149">
        <f t="shared" ref="BR7:BR10" si="3">IF(BP7="","",IF(BQ7="","",SUM(BP7:BQ7)))</f>
        <v>11</v>
      </c>
    </row>
    <row r="8" spans="1:70" s="14" customFormat="1" ht="38" x14ac:dyDescent="0.3">
      <c r="A8" s="13"/>
      <c r="B8" s="13"/>
      <c r="C8" s="260"/>
      <c r="D8" s="96">
        <v>1</v>
      </c>
      <c r="E8" s="97" t="s">
        <v>121</v>
      </c>
      <c r="F8" s="98" t="s">
        <v>24</v>
      </c>
      <c r="G8" s="98" t="s">
        <v>63</v>
      </c>
      <c r="H8" s="99">
        <v>317500</v>
      </c>
      <c r="I8" s="99">
        <v>317500</v>
      </c>
      <c r="J8" s="99">
        <v>317500</v>
      </c>
      <c r="K8" s="84"/>
      <c r="L8" s="84"/>
      <c r="M8" s="84"/>
      <c r="N8" s="84">
        <f t="shared" si="0"/>
        <v>952500</v>
      </c>
      <c r="P8" s="15"/>
      <c r="BP8" s="149">
        <f t="shared" si="1"/>
        <v>1</v>
      </c>
      <c r="BQ8" s="149">
        <f t="shared" si="2"/>
        <v>5</v>
      </c>
      <c r="BR8" s="149">
        <f t="shared" si="3"/>
        <v>6</v>
      </c>
    </row>
    <row r="9" spans="1:70" s="14" customFormat="1" ht="25" x14ac:dyDescent="0.3">
      <c r="A9" s="13"/>
      <c r="B9" s="13"/>
      <c r="C9" s="260"/>
      <c r="D9" s="82">
        <v>2</v>
      </c>
      <c r="E9" s="83" t="s">
        <v>27</v>
      </c>
      <c r="F9" s="83" t="s">
        <v>26</v>
      </c>
      <c r="G9" s="98" t="s">
        <v>60</v>
      </c>
      <c r="H9" s="84">
        <v>190500</v>
      </c>
      <c r="I9" s="84">
        <v>190500</v>
      </c>
      <c r="J9" s="84">
        <v>190500</v>
      </c>
      <c r="K9" s="84"/>
      <c r="L9" s="84"/>
      <c r="M9" s="84"/>
      <c r="N9" s="85">
        <f t="shared" si="0"/>
        <v>571500</v>
      </c>
      <c r="P9" s="15"/>
      <c r="BP9" s="149">
        <f t="shared" si="1"/>
        <v>2</v>
      </c>
      <c r="BQ9" s="149">
        <f t="shared" si="2"/>
        <v>9</v>
      </c>
      <c r="BR9" s="149">
        <f t="shared" si="3"/>
        <v>11</v>
      </c>
    </row>
    <row r="10" spans="1:70" s="14" customFormat="1" ht="25.5" thickBot="1" x14ac:dyDescent="0.35">
      <c r="A10" s="13"/>
      <c r="B10" s="13"/>
      <c r="C10" s="261"/>
      <c r="D10" s="224">
        <v>3</v>
      </c>
      <c r="E10" s="225" t="s">
        <v>128</v>
      </c>
      <c r="F10" s="225" t="s">
        <v>26</v>
      </c>
      <c r="G10" s="225" t="s">
        <v>60</v>
      </c>
      <c r="H10" s="226">
        <f>(H8)*1.2</f>
        <v>381000</v>
      </c>
      <c r="I10" s="226">
        <f t="shared" ref="I10:J10" si="4">(I8)*1.2</f>
        <v>381000</v>
      </c>
      <c r="J10" s="226">
        <f t="shared" si="4"/>
        <v>381000</v>
      </c>
      <c r="K10" s="226"/>
      <c r="L10" s="226"/>
      <c r="M10" s="226"/>
      <c r="N10" s="227">
        <f t="shared" si="0"/>
        <v>1143000</v>
      </c>
      <c r="P10" s="15"/>
      <c r="BP10" s="149">
        <f t="shared" si="1"/>
        <v>2</v>
      </c>
      <c r="BQ10" s="149">
        <f t="shared" si="2"/>
        <v>9</v>
      </c>
      <c r="BR10" s="149">
        <f t="shared" si="3"/>
        <v>11</v>
      </c>
    </row>
    <row r="11" spans="1:70" s="14" customFormat="1" x14ac:dyDescent="0.3">
      <c r="A11" s="13" t="str">
        <f>J5</f>
        <v/>
      </c>
      <c r="B11" s="13"/>
      <c r="C11" s="13"/>
      <c r="D11" s="207">
        <v>1</v>
      </c>
      <c r="E11" s="222"/>
      <c r="F11" s="208"/>
      <c r="G11" s="208"/>
      <c r="H11" s="209"/>
      <c r="I11" s="209"/>
      <c r="J11" s="209"/>
      <c r="K11" s="209"/>
      <c r="L11" s="209"/>
      <c r="M11" s="209"/>
      <c r="N11" s="223">
        <f t="shared" ref="N11:N113" si="5">SUM(H11:M11)</f>
        <v>0</v>
      </c>
      <c r="P11" s="18"/>
      <c r="BP11" s="149" t="str">
        <f t="shared" ref="BP11:BP74" si="6">IF(F11="","",IF(F11="GRDC",1,IF(F11="lead Research Organisation",2,IF(F11="research organisation",3,IF(F11="Third Party",4)))))</f>
        <v/>
      </c>
      <c r="BQ11" s="149" t="str">
        <f t="shared" ref="BQ11:BQ74" si="7">IF(G11="","",IF(G11="GRDC funds",5,IF(G11="Cash",6,IF(G11="In-kind ",9))))</f>
        <v/>
      </c>
      <c r="BR11" s="149" t="str">
        <f t="shared" ref="BR11:BR74" si="8">IF(BP11="","",IF(BQ11="","",SUM(BP11:BQ11)))</f>
        <v/>
      </c>
    </row>
    <row r="12" spans="1:70" s="14" customFormat="1" x14ac:dyDescent="0.3">
      <c r="A12" s="13" t="str">
        <f>K5</f>
        <v/>
      </c>
      <c r="B12" s="13"/>
      <c r="C12" s="13"/>
      <c r="D12" s="16">
        <f t="shared" ref="D12:D20" si="9">D11+1</f>
        <v>2</v>
      </c>
      <c r="E12" s="88"/>
      <c r="F12" s="17"/>
      <c r="G12" s="17"/>
      <c r="H12" s="50"/>
      <c r="I12" s="50"/>
      <c r="J12" s="50"/>
      <c r="K12" s="50"/>
      <c r="L12" s="50"/>
      <c r="M12" s="50"/>
      <c r="N12" s="58">
        <f t="shared" si="5"/>
        <v>0</v>
      </c>
      <c r="P12" s="18"/>
      <c r="BP12" s="149" t="str">
        <f t="shared" si="6"/>
        <v/>
      </c>
      <c r="BQ12" s="149" t="str">
        <f t="shared" si="7"/>
        <v/>
      </c>
      <c r="BR12" s="149" t="str">
        <f t="shared" si="8"/>
        <v/>
      </c>
    </row>
    <row r="13" spans="1:70" s="14" customFormat="1" x14ac:dyDescent="0.3">
      <c r="A13" s="13"/>
      <c r="B13" s="13"/>
      <c r="C13" s="13"/>
      <c r="D13" s="16">
        <f t="shared" si="9"/>
        <v>3</v>
      </c>
      <c r="E13" s="88"/>
      <c r="F13" s="17"/>
      <c r="G13" s="17"/>
      <c r="H13" s="50"/>
      <c r="I13" s="50"/>
      <c r="J13" s="50"/>
      <c r="K13" s="50"/>
      <c r="L13" s="50"/>
      <c r="M13" s="50"/>
      <c r="N13" s="58">
        <f t="shared" si="5"/>
        <v>0</v>
      </c>
      <c r="P13" s="18"/>
      <c r="BP13" s="149" t="str">
        <f t="shared" si="6"/>
        <v/>
      </c>
      <c r="BQ13" s="149" t="str">
        <f t="shared" si="7"/>
        <v/>
      </c>
      <c r="BR13" s="149" t="str">
        <f t="shared" si="8"/>
        <v/>
      </c>
    </row>
    <row r="14" spans="1:70" s="14" customFormat="1" x14ac:dyDescent="0.3">
      <c r="A14" s="13"/>
      <c r="B14" s="13"/>
      <c r="C14" s="13"/>
      <c r="D14" s="16">
        <f t="shared" si="9"/>
        <v>4</v>
      </c>
      <c r="E14" s="88"/>
      <c r="F14" s="17"/>
      <c r="G14" s="17"/>
      <c r="H14" s="50"/>
      <c r="I14" s="50"/>
      <c r="J14" s="50"/>
      <c r="K14" s="50"/>
      <c r="L14" s="50"/>
      <c r="M14" s="50"/>
      <c r="N14" s="58">
        <f t="shared" si="5"/>
        <v>0</v>
      </c>
      <c r="P14" s="18"/>
      <c r="BP14" s="149" t="str">
        <f t="shared" si="6"/>
        <v/>
      </c>
      <c r="BQ14" s="149" t="str">
        <f t="shared" si="7"/>
        <v/>
      </c>
      <c r="BR14" s="149" t="str">
        <f t="shared" si="8"/>
        <v/>
      </c>
    </row>
    <row r="15" spans="1:70" s="14" customFormat="1" x14ac:dyDescent="0.3">
      <c r="A15" s="13"/>
      <c r="B15" s="13"/>
      <c r="C15" s="13"/>
      <c r="D15" s="16">
        <f t="shared" si="9"/>
        <v>5</v>
      </c>
      <c r="E15" s="88"/>
      <c r="F15" s="17"/>
      <c r="G15" s="17"/>
      <c r="H15" s="50"/>
      <c r="I15" s="50"/>
      <c r="J15" s="50"/>
      <c r="K15" s="50"/>
      <c r="L15" s="50"/>
      <c r="M15" s="50"/>
      <c r="N15" s="58">
        <f t="shared" si="5"/>
        <v>0</v>
      </c>
      <c r="P15" s="18"/>
      <c r="BP15" s="149" t="str">
        <f t="shared" si="6"/>
        <v/>
      </c>
      <c r="BQ15" s="149" t="str">
        <f t="shared" si="7"/>
        <v/>
      </c>
      <c r="BR15" s="149" t="str">
        <f t="shared" si="8"/>
        <v/>
      </c>
    </row>
    <row r="16" spans="1:70" s="14" customFormat="1" x14ac:dyDescent="0.3">
      <c r="A16" s="13"/>
      <c r="B16" s="13"/>
      <c r="C16" s="13"/>
      <c r="D16" s="16">
        <f t="shared" si="9"/>
        <v>6</v>
      </c>
      <c r="E16" s="88"/>
      <c r="F16" s="17"/>
      <c r="G16" s="17"/>
      <c r="H16" s="50"/>
      <c r="I16" s="50"/>
      <c r="J16" s="50"/>
      <c r="K16" s="50"/>
      <c r="L16" s="50"/>
      <c r="M16" s="50"/>
      <c r="N16" s="58">
        <f t="shared" si="5"/>
        <v>0</v>
      </c>
      <c r="P16" s="18"/>
      <c r="BP16" s="149" t="str">
        <f t="shared" si="6"/>
        <v/>
      </c>
      <c r="BQ16" s="149" t="str">
        <f t="shared" si="7"/>
        <v/>
      </c>
      <c r="BR16" s="149" t="str">
        <f t="shared" si="8"/>
        <v/>
      </c>
    </row>
    <row r="17" spans="1:70" s="14" customFormat="1" x14ac:dyDescent="0.3">
      <c r="A17" s="13"/>
      <c r="B17" s="13"/>
      <c r="C17" s="13"/>
      <c r="D17" s="16">
        <f t="shared" si="9"/>
        <v>7</v>
      </c>
      <c r="E17" s="88"/>
      <c r="F17" s="17"/>
      <c r="G17" s="17"/>
      <c r="H17" s="50"/>
      <c r="I17" s="50"/>
      <c r="J17" s="50"/>
      <c r="K17" s="50"/>
      <c r="L17" s="50"/>
      <c r="M17" s="50"/>
      <c r="N17" s="58">
        <f t="shared" si="5"/>
        <v>0</v>
      </c>
      <c r="P17" s="18"/>
      <c r="BP17" s="149" t="str">
        <f t="shared" si="6"/>
        <v/>
      </c>
      <c r="BQ17" s="149" t="str">
        <f t="shared" si="7"/>
        <v/>
      </c>
      <c r="BR17" s="149" t="str">
        <f t="shared" si="8"/>
        <v/>
      </c>
    </row>
    <row r="18" spans="1:70" s="14" customFormat="1" x14ac:dyDescent="0.3">
      <c r="A18" s="13"/>
      <c r="B18" s="13"/>
      <c r="C18" s="13"/>
      <c r="D18" s="16">
        <f t="shared" si="9"/>
        <v>8</v>
      </c>
      <c r="E18" s="88"/>
      <c r="F18" s="17"/>
      <c r="G18" s="17"/>
      <c r="H18" s="50"/>
      <c r="I18" s="50"/>
      <c r="J18" s="50"/>
      <c r="K18" s="50"/>
      <c r="L18" s="50"/>
      <c r="M18" s="50"/>
      <c r="N18" s="58">
        <f t="shared" si="5"/>
        <v>0</v>
      </c>
      <c r="P18" s="18"/>
      <c r="BP18" s="149" t="str">
        <f t="shared" si="6"/>
        <v/>
      </c>
      <c r="BQ18" s="149" t="str">
        <f t="shared" si="7"/>
        <v/>
      </c>
      <c r="BR18" s="149" t="str">
        <f t="shared" si="8"/>
        <v/>
      </c>
    </row>
    <row r="19" spans="1:70" s="14" customFormat="1" x14ac:dyDescent="0.3">
      <c r="A19" s="13"/>
      <c r="B19" s="13"/>
      <c r="C19" s="13"/>
      <c r="D19" s="16">
        <f t="shared" si="9"/>
        <v>9</v>
      </c>
      <c r="E19" s="88"/>
      <c r="F19" s="17"/>
      <c r="G19" s="17"/>
      <c r="H19" s="50"/>
      <c r="I19" s="50"/>
      <c r="J19" s="50"/>
      <c r="K19" s="50"/>
      <c r="L19" s="50"/>
      <c r="M19" s="50"/>
      <c r="N19" s="58">
        <f t="shared" si="5"/>
        <v>0</v>
      </c>
      <c r="P19" s="18"/>
      <c r="BP19" s="149" t="str">
        <f t="shared" si="6"/>
        <v/>
      </c>
      <c r="BQ19" s="149" t="str">
        <f t="shared" si="7"/>
        <v/>
      </c>
      <c r="BR19" s="149" t="str">
        <f t="shared" si="8"/>
        <v/>
      </c>
    </row>
    <row r="20" spans="1:70" s="14" customFormat="1" x14ac:dyDescent="0.3">
      <c r="A20" s="13"/>
      <c r="B20" s="13"/>
      <c r="C20" s="13"/>
      <c r="D20" s="16">
        <f t="shared" si="9"/>
        <v>10</v>
      </c>
      <c r="E20" s="88"/>
      <c r="F20" s="17"/>
      <c r="G20" s="17"/>
      <c r="H20" s="50"/>
      <c r="I20" s="50"/>
      <c r="J20" s="50"/>
      <c r="K20" s="50"/>
      <c r="L20" s="50"/>
      <c r="M20" s="50"/>
      <c r="N20" s="58">
        <f t="shared" si="5"/>
        <v>0</v>
      </c>
      <c r="P20" s="18"/>
      <c r="BP20" s="149" t="str">
        <f t="shared" si="6"/>
        <v/>
      </c>
      <c r="BQ20" s="149" t="str">
        <f t="shared" si="7"/>
        <v/>
      </c>
      <c r="BR20" s="149" t="str">
        <f t="shared" si="8"/>
        <v/>
      </c>
    </row>
    <row r="21" spans="1:70" s="14" customFormat="1" x14ac:dyDescent="0.3">
      <c r="A21" s="13"/>
      <c r="B21" s="13"/>
      <c r="C21" s="13"/>
      <c r="D21" s="16">
        <f>D20+1</f>
        <v>11</v>
      </c>
      <c r="E21" s="88"/>
      <c r="F21" s="17"/>
      <c r="G21" s="17"/>
      <c r="H21" s="50"/>
      <c r="I21" s="50"/>
      <c r="J21" s="50"/>
      <c r="K21" s="50"/>
      <c r="L21" s="50"/>
      <c r="M21" s="50"/>
      <c r="N21" s="58">
        <f t="shared" si="5"/>
        <v>0</v>
      </c>
      <c r="P21" s="18"/>
      <c r="BP21" s="149" t="str">
        <f t="shared" si="6"/>
        <v/>
      </c>
      <c r="BQ21" s="149" t="str">
        <f t="shared" si="7"/>
        <v/>
      </c>
      <c r="BR21" s="149" t="str">
        <f t="shared" si="8"/>
        <v/>
      </c>
    </row>
    <row r="22" spans="1:70" s="14" customFormat="1" x14ac:dyDescent="0.3">
      <c r="A22" s="13"/>
      <c r="B22" s="13"/>
      <c r="C22" s="13"/>
      <c r="D22" s="16">
        <f t="shared" ref="D22:D113" si="10">D21+1</f>
        <v>12</v>
      </c>
      <c r="E22" s="88"/>
      <c r="F22" s="17"/>
      <c r="G22" s="17"/>
      <c r="H22" s="50"/>
      <c r="I22" s="50"/>
      <c r="J22" s="50"/>
      <c r="K22" s="50"/>
      <c r="L22" s="50"/>
      <c r="M22" s="50"/>
      <c r="N22" s="58">
        <f t="shared" si="5"/>
        <v>0</v>
      </c>
      <c r="P22" s="18"/>
      <c r="BP22" s="149" t="str">
        <f t="shared" si="6"/>
        <v/>
      </c>
      <c r="BQ22" s="149" t="str">
        <f t="shared" si="7"/>
        <v/>
      </c>
      <c r="BR22" s="149" t="str">
        <f t="shared" si="8"/>
        <v/>
      </c>
    </row>
    <row r="23" spans="1:70" s="14" customFormat="1" x14ac:dyDescent="0.3">
      <c r="A23" s="13"/>
      <c r="B23" s="13"/>
      <c r="C23" s="13"/>
      <c r="D23" s="16">
        <f t="shared" si="10"/>
        <v>13</v>
      </c>
      <c r="E23" s="88"/>
      <c r="F23" s="17"/>
      <c r="G23" s="17"/>
      <c r="H23" s="50"/>
      <c r="I23" s="50"/>
      <c r="J23" s="50"/>
      <c r="K23" s="50"/>
      <c r="L23" s="50"/>
      <c r="M23" s="50"/>
      <c r="N23" s="58">
        <f t="shared" si="5"/>
        <v>0</v>
      </c>
      <c r="P23" s="18"/>
      <c r="BP23" s="149" t="str">
        <f t="shared" si="6"/>
        <v/>
      </c>
      <c r="BQ23" s="149" t="str">
        <f t="shared" si="7"/>
        <v/>
      </c>
      <c r="BR23" s="149" t="str">
        <f t="shared" si="8"/>
        <v/>
      </c>
    </row>
    <row r="24" spans="1:70" s="14" customFormat="1" x14ac:dyDescent="0.3">
      <c r="A24" s="13"/>
      <c r="B24" s="13"/>
      <c r="C24" s="13"/>
      <c r="D24" s="16">
        <f t="shared" si="10"/>
        <v>14</v>
      </c>
      <c r="E24" s="88"/>
      <c r="F24" s="17"/>
      <c r="G24" s="17"/>
      <c r="H24" s="50"/>
      <c r="I24" s="50"/>
      <c r="J24" s="50"/>
      <c r="K24" s="50"/>
      <c r="L24" s="50"/>
      <c r="M24" s="50"/>
      <c r="N24" s="58">
        <f t="shared" si="5"/>
        <v>0</v>
      </c>
      <c r="P24" s="18"/>
      <c r="BP24" s="149" t="str">
        <f t="shared" si="6"/>
        <v/>
      </c>
      <c r="BQ24" s="149" t="str">
        <f t="shared" si="7"/>
        <v/>
      </c>
      <c r="BR24" s="149" t="str">
        <f t="shared" si="8"/>
        <v/>
      </c>
    </row>
    <row r="25" spans="1:70" s="14" customFormat="1" x14ac:dyDescent="0.3">
      <c r="A25" s="13"/>
      <c r="B25" s="13"/>
      <c r="C25" s="13"/>
      <c r="D25" s="16">
        <f t="shared" si="10"/>
        <v>15</v>
      </c>
      <c r="E25" s="88"/>
      <c r="F25" s="17"/>
      <c r="G25" s="17"/>
      <c r="H25" s="50"/>
      <c r="I25" s="50"/>
      <c r="J25" s="50"/>
      <c r="K25" s="50"/>
      <c r="L25" s="50"/>
      <c r="M25" s="50"/>
      <c r="N25" s="58">
        <f t="shared" si="5"/>
        <v>0</v>
      </c>
      <c r="P25" s="18"/>
      <c r="BP25" s="149" t="str">
        <f t="shared" si="6"/>
        <v/>
      </c>
      <c r="BQ25" s="149" t="str">
        <f t="shared" si="7"/>
        <v/>
      </c>
      <c r="BR25" s="149" t="str">
        <f t="shared" si="8"/>
        <v/>
      </c>
    </row>
    <row r="26" spans="1:70" s="14" customFormat="1" x14ac:dyDescent="0.3">
      <c r="A26" s="13"/>
      <c r="B26" s="13"/>
      <c r="C26" s="13"/>
      <c r="D26" s="16">
        <f t="shared" si="10"/>
        <v>16</v>
      </c>
      <c r="E26" s="88"/>
      <c r="F26" s="17"/>
      <c r="G26" s="17"/>
      <c r="H26" s="50"/>
      <c r="I26" s="50"/>
      <c r="J26" s="50"/>
      <c r="K26" s="50"/>
      <c r="L26" s="50"/>
      <c r="M26" s="50"/>
      <c r="N26" s="58">
        <f t="shared" si="5"/>
        <v>0</v>
      </c>
      <c r="P26" s="18"/>
      <c r="BP26" s="149" t="str">
        <f t="shared" si="6"/>
        <v/>
      </c>
      <c r="BQ26" s="149" t="str">
        <f t="shared" si="7"/>
        <v/>
      </c>
      <c r="BR26" s="149" t="str">
        <f t="shared" si="8"/>
        <v/>
      </c>
    </row>
    <row r="27" spans="1:70" s="14" customFormat="1" x14ac:dyDescent="0.3">
      <c r="A27" s="13"/>
      <c r="B27" s="13"/>
      <c r="C27" s="13"/>
      <c r="D27" s="16">
        <f t="shared" si="10"/>
        <v>17</v>
      </c>
      <c r="E27" s="88"/>
      <c r="F27" s="17"/>
      <c r="G27" s="17"/>
      <c r="H27" s="50"/>
      <c r="I27" s="50"/>
      <c r="J27" s="50"/>
      <c r="K27" s="50"/>
      <c r="L27" s="50"/>
      <c r="M27" s="50"/>
      <c r="N27" s="58">
        <f t="shared" si="5"/>
        <v>0</v>
      </c>
      <c r="P27" s="18"/>
      <c r="BP27" s="149" t="str">
        <f t="shared" si="6"/>
        <v/>
      </c>
      <c r="BQ27" s="149" t="str">
        <f t="shared" si="7"/>
        <v/>
      </c>
      <c r="BR27" s="149" t="str">
        <f t="shared" si="8"/>
        <v/>
      </c>
    </row>
    <row r="28" spans="1:70" s="14" customFormat="1" x14ac:dyDescent="0.3">
      <c r="A28" s="13"/>
      <c r="B28" s="13"/>
      <c r="C28" s="13"/>
      <c r="D28" s="16">
        <f t="shared" si="10"/>
        <v>18</v>
      </c>
      <c r="E28" s="88"/>
      <c r="F28" s="17"/>
      <c r="G28" s="17"/>
      <c r="H28" s="50"/>
      <c r="I28" s="50"/>
      <c r="J28" s="50"/>
      <c r="K28" s="50"/>
      <c r="L28" s="50"/>
      <c r="M28" s="50"/>
      <c r="N28" s="58">
        <f t="shared" si="5"/>
        <v>0</v>
      </c>
      <c r="P28" s="18"/>
      <c r="BP28" s="149" t="str">
        <f t="shared" si="6"/>
        <v/>
      </c>
      <c r="BQ28" s="149" t="str">
        <f t="shared" si="7"/>
        <v/>
      </c>
      <c r="BR28" s="149" t="str">
        <f t="shared" si="8"/>
        <v/>
      </c>
    </row>
    <row r="29" spans="1:70" s="14" customFormat="1" x14ac:dyDescent="0.3">
      <c r="A29" s="13"/>
      <c r="B29" s="13"/>
      <c r="C29" s="13"/>
      <c r="D29" s="16">
        <f t="shared" si="10"/>
        <v>19</v>
      </c>
      <c r="E29" s="88"/>
      <c r="F29" s="17"/>
      <c r="G29" s="17"/>
      <c r="H29" s="50"/>
      <c r="I29" s="50"/>
      <c r="J29" s="50"/>
      <c r="K29" s="50"/>
      <c r="L29" s="50"/>
      <c r="M29" s="50"/>
      <c r="N29" s="58">
        <f t="shared" si="5"/>
        <v>0</v>
      </c>
      <c r="P29" s="18"/>
      <c r="BP29" s="149" t="str">
        <f t="shared" si="6"/>
        <v/>
      </c>
      <c r="BQ29" s="149" t="str">
        <f t="shared" si="7"/>
        <v/>
      </c>
      <c r="BR29" s="149" t="str">
        <f t="shared" si="8"/>
        <v/>
      </c>
    </row>
    <row r="30" spans="1:70" s="14" customFormat="1" x14ac:dyDescent="0.3">
      <c r="A30" s="13"/>
      <c r="B30" s="13"/>
      <c r="C30" s="13"/>
      <c r="D30" s="16">
        <f t="shared" si="10"/>
        <v>20</v>
      </c>
      <c r="E30" s="88"/>
      <c r="F30" s="17"/>
      <c r="G30" s="17"/>
      <c r="H30" s="50"/>
      <c r="I30" s="50"/>
      <c r="J30" s="50"/>
      <c r="K30" s="50"/>
      <c r="L30" s="50"/>
      <c r="M30" s="50"/>
      <c r="N30" s="58">
        <f t="shared" si="5"/>
        <v>0</v>
      </c>
      <c r="P30" s="18"/>
      <c r="BP30" s="149" t="str">
        <f t="shared" si="6"/>
        <v/>
      </c>
      <c r="BQ30" s="149" t="str">
        <f t="shared" si="7"/>
        <v/>
      </c>
      <c r="BR30" s="149" t="str">
        <f t="shared" si="8"/>
        <v/>
      </c>
    </row>
    <row r="31" spans="1:70" s="14" customFormat="1" x14ac:dyDescent="0.3">
      <c r="A31" s="13"/>
      <c r="B31" s="13"/>
      <c r="C31" s="13"/>
      <c r="D31" s="16">
        <f t="shared" si="10"/>
        <v>21</v>
      </c>
      <c r="E31" s="88"/>
      <c r="F31" s="17"/>
      <c r="G31" s="17"/>
      <c r="H31" s="50"/>
      <c r="I31" s="50"/>
      <c r="J31" s="50"/>
      <c r="K31" s="50"/>
      <c r="L31" s="50"/>
      <c r="M31" s="50"/>
      <c r="N31" s="58">
        <f t="shared" si="5"/>
        <v>0</v>
      </c>
      <c r="P31" s="18"/>
      <c r="BP31" s="149" t="str">
        <f t="shared" si="6"/>
        <v/>
      </c>
      <c r="BQ31" s="149" t="str">
        <f t="shared" si="7"/>
        <v/>
      </c>
      <c r="BR31" s="149" t="str">
        <f t="shared" si="8"/>
        <v/>
      </c>
    </row>
    <row r="32" spans="1:70" s="14" customFormat="1" x14ac:dyDescent="0.3">
      <c r="A32" s="13"/>
      <c r="B32" s="13"/>
      <c r="C32" s="13"/>
      <c r="D32" s="16">
        <f t="shared" si="10"/>
        <v>22</v>
      </c>
      <c r="E32" s="88"/>
      <c r="F32" s="17"/>
      <c r="G32" s="17"/>
      <c r="H32" s="50"/>
      <c r="I32" s="50"/>
      <c r="J32" s="50"/>
      <c r="K32" s="50"/>
      <c r="L32" s="50"/>
      <c r="M32" s="50"/>
      <c r="N32" s="58">
        <f t="shared" si="5"/>
        <v>0</v>
      </c>
      <c r="P32" s="18"/>
      <c r="BP32" s="149" t="str">
        <f t="shared" si="6"/>
        <v/>
      </c>
      <c r="BQ32" s="149" t="str">
        <f t="shared" si="7"/>
        <v/>
      </c>
      <c r="BR32" s="149" t="str">
        <f t="shared" si="8"/>
        <v/>
      </c>
    </row>
    <row r="33" spans="1:70" s="14" customFormat="1" x14ac:dyDescent="0.3">
      <c r="A33" s="13"/>
      <c r="B33" s="13"/>
      <c r="C33" s="13"/>
      <c r="D33" s="16">
        <f t="shared" si="10"/>
        <v>23</v>
      </c>
      <c r="E33" s="88"/>
      <c r="F33" s="17"/>
      <c r="G33" s="17"/>
      <c r="H33" s="50"/>
      <c r="I33" s="50"/>
      <c r="J33" s="50"/>
      <c r="K33" s="50"/>
      <c r="L33" s="50"/>
      <c r="M33" s="50"/>
      <c r="N33" s="58">
        <f t="shared" si="5"/>
        <v>0</v>
      </c>
      <c r="P33" s="18"/>
      <c r="BP33" s="149" t="str">
        <f t="shared" si="6"/>
        <v/>
      </c>
      <c r="BQ33" s="149" t="str">
        <f t="shared" si="7"/>
        <v/>
      </c>
      <c r="BR33" s="149" t="str">
        <f t="shared" si="8"/>
        <v/>
      </c>
    </row>
    <row r="34" spans="1:70" s="14" customFormat="1" x14ac:dyDescent="0.3">
      <c r="A34" s="13"/>
      <c r="B34" s="13"/>
      <c r="C34" s="13"/>
      <c r="D34" s="16">
        <f t="shared" si="10"/>
        <v>24</v>
      </c>
      <c r="E34" s="88"/>
      <c r="F34" s="17"/>
      <c r="G34" s="17"/>
      <c r="H34" s="50"/>
      <c r="I34" s="50"/>
      <c r="J34" s="50"/>
      <c r="K34" s="50"/>
      <c r="L34" s="50"/>
      <c r="M34" s="50"/>
      <c r="N34" s="58">
        <f t="shared" si="5"/>
        <v>0</v>
      </c>
      <c r="P34" s="18"/>
      <c r="BP34" s="149" t="str">
        <f t="shared" si="6"/>
        <v/>
      </c>
      <c r="BQ34" s="149" t="str">
        <f t="shared" si="7"/>
        <v/>
      </c>
      <c r="BR34" s="149" t="str">
        <f t="shared" si="8"/>
        <v/>
      </c>
    </row>
    <row r="35" spans="1:70" s="14" customFormat="1" x14ac:dyDescent="0.3">
      <c r="A35" s="13"/>
      <c r="B35" s="13"/>
      <c r="C35" s="13"/>
      <c r="D35" s="16">
        <f t="shared" si="10"/>
        <v>25</v>
      </c>
      <c r="E35" s="88"/>
      <c r="F35" s="17"/>
      <c r="G35" s="17"/>
      <c r="H35" s="50"/>
      <c r="I35" s="50"/>
      <c r="J35" s="50"/>
      <c r="K35" s="50"/>
      <c r="L35" s="50"/>
      <c r="M35" s="50"/>
      <c r="N35" s="58">
        <f t="shared" si="5"/>
        <v>0</v>
      </c>
      <c r="P35" s="18"/>
      <c r="BP35" s="149" t="str">
        <f t="shared" si="6"/>
        <v/>
      </c>
      <c r="BQ35" s="149" t="str">
        <f t="shared" si="7"/>
        <v/>
      </c>
      <c r="BR35" s="149" t="str">
        <f t="shared" si="8"/>
        <v/>
      </c>
    </row>
    <row r="36" spans="1:70" s="14" customFormat="1" x14ac:dyDescent="0.3">
      <c r="A36" s="13"/>
      <c r="B36" s="13"/>
      <c r="C36" s="13"/>
      <c r="D36" s="16">
        <f t="shared" si="10"/>
        <v>26</v>
      </c>
      <c r="E36" s="88"/>
      <c r="F36" s="17"/>
      <c r="G36" s="17"/>
      <c r="H36" s="50"/>
      <c r="I36" s="50"/>
      <c r="J36" s="50"/>
      <c r="K36" s="50"/>
      <c r="L36" s="50"/>
      <c r="M36" s="50"/>
      <c r="N36" s="58">
        <f t="shared" si="5"/>
        <v>0</v>
      </c>
      <c r="P36" s="18"/>
      <c r="BP36" s="149" t="str">
        <f t="shared" si="6"/>
        <v/>
      </c>
      <c r="BQ36" s="149" t="str">
        <f t="shared" si="7"/>
        <v/>
      </c>
      <c r="BR36" s="149" t="str">
        <f t="shared" si="8"/>
        <v/>
      </c>
    </row>
    <row r="37" spans="1:70" s="14" customFormat="1" x14ac:dyDescent="0.3">
      <c r="A37" s="13"/>
      <c r="B37" s="13"/>
      <c r="C37" s="13"/>
      <c r="D37" s="16">
        <f t="shared" si="10"/>
        <v>27</v>
      </c>
      <c r="E37" s="88"/>
      <c r="F37" s="17"/>
      <c r="G37" s="17"/>
      <c r="H37" s="50"/>
      <c r="I37" s="50"/>
      <c r="J37" s="50"/>
      <c r="K37" s="50"/>
      <c r="L37" s="50"/>
      <c r="M37" s="50"/>
      <c r="N37" s="58">
        <f t="shared" si="5"/>
        <v>0</v>
      </c>
      <c r="P37" s="18"/>
      <c r="BP37" s="149" t="str">
        <f t="shared" si="6"/>
        <v/>
      </c>
      <c r="BQ37" s="149" t="str">
        <f t="shared" si="7"/>
        <v/>
      </c>
      <c r="BR37" s="149" t="str">
        <f t="shared" si="8"/>
        <v/>
      </c>
    </row>
    <row r="38" spans="1:70" s="14" customFormat="1" x14ac:dyDescent="0.3">
      <c r="A38" s="13"/>
      <c r="B38" s="13"/>
      <c r="C38" s="13"/>
      <c r="D38" s="16">
        <f t="shared" si="10"/>
        <v>28</v>
      </c>
      <c r="E38" s="88"/>
      <c r="F38" s="17"/>
      <c r="G38" s="17"/>
      <c r="H38" s="50"/>
      <c r="I38" s="50"/>
      <c r="J38" s="50"/>
      <c r="K38" s="50"/>
      <c r="L38" s="50"/>
      <c r="M38" s="50"/>
      <c r="N38" s="58">
        <f t="shared" si="5"/>
        <v>0</v>
      </c>
      <c r="P38" s="18"/>
      <c r="BP38" s="149" t="str">
        <f t="shared" si="6"/>
        <v/>
      </c>
      <c r="BQ38" s="149" t="str">
        <f t="shared" si="7"/>
        <v/>
      </c>
      <c r="BR38" s="149" t="str">
        <f t="shared" si="8"/>
        <v/>
      </c>
    </row>
    <row r="39" spans="1:70" s="14" customFormat="1" x14ac:dyDescent="0.3">
      <c r="A39" s="13"/>
      <c r="B39" s="13"/>
      <c r="C39" s="13"/>
      <c r="D39" s="16">
        <f t="shared" si="10"/>
        <v>29</v>
      </c>
      <c r="E39" s="88"/>
      <c r="F39" s="17"/>
      <c r="G39" s="17"/>
      <c r="H39" s="50"/>
      <c r="I39" s="50"/>
      <c r="J39" s="50"/>
      <c r="K39" s="50"/>
      <c r="L39" s="50"/>
      <c r="M39" s="50"/>
      <c r="N39" s="58">
        <f t="shared" si="5"/>
        <v>0</v>
      </c>
      <c r="P39" s="18"/>
      <c r="BP39" s="149" t="str">
        <f t="shared" si="6"/>
        <v/>
      </c>
      <c r="BQ39" s="149" t="str">
        <f t="shared" si="7"/>
        <v/>
      </c>
      <c r="BR39" s="149" t="str">
        <f t="shared" si="8"/>
        <v/>
      </c>
    </row>
    <row r="40" spans="1:70" s="14" customFormat="1" x14ac:dyDescent="0.3">
      <c r="A40" s="13"/>
      <c r="B40" s="13"/>
      <c r="C40" s="13"/>
      <c r="D40" s="16">
        <f t="shared" si="10"/>
        <v>30</v>
      </c>
      <c r="E40" s="88"/>
      <c r="F40" s="17"/>
      <c r="G40" s="17"/>
      <c r="H40" s="50"/>
      <c r="I40" s="50"/>
      <c r="J40" s="50"/>
      <c r="K40" s="50"/>
      <c r="L40" s="50"/>
      <c r="M40" s="50"/>
      <c r="N40" s="58">
        <f t="shared" si="5"/>
        <v>0</v>
      </c>
      <c r="P40" s="18"/>
      <c r="BP40" s="149" t="str">
        <f t="shared" si="6"/>
        <v/>
      </c>
      <c r="BQ40" s="149" t="str">
        <f t="shared" si="7"/>
        <v/>
      </c>
      <c r="BR40" s="149" t="str">
        <f t="shared" si="8"/>
        <v/>
      </c>
    </row>
    <row r="41" spans="1:70" s="14" customFormat="1" x14ac:dyDescent="0.3">
      <c r="A41" s="13"/>
      <c r="B41" s="13"/>
      <c r="C41" s="13"/>
      <c r="D41" s="16">
        <f t="shared" si="10"/>
        <v>31</v>
      </c>
      <c r="E41" s="88"/>
      <c r="F41" s="17"/>
      <c r="G41" s="17"/>
      <c r="H41" s="50"/>
      <c r="I41" s="50"/>
      <c r="J41" s="50"/>
      <c r="K41" s="50"/>
      <c r="L41" s="50"/>
      <c r="M41" s="50"/>
      <c r="N41" s="58">
        <f t="shared" si="5"/>
        <v>0</v>
      </c>
      <c r="P41" s="18"/>
      <c r="BP41" s="149" t="str">
        <f t="shared" si="6"/>
        <v/>
      </c>
      <c r="BQ41" s="149" t="str">
        <f t="shared" si="7"/>
        <v/>
      </c>
      <c r="BR41" s="149" t="str">
        <f t="shared" si="8"/>
        <v/>
      </c>
    </row>
    <row r="42" spans="1:70" s="14" customFormat="1" x14ac:dyDescent="0.3">
      <c r="A42" s="13"/>
      <c r="B42" s="13"/>
      <c r="C42" s="13"/>
      <c r="D42" s="16">
        <f t="shared" si="10"/>
        <v>32</v>
      </c>
      <c r="E42" s="88"/>
      <c r="F42" s="17"/>
      <c r="G42" s="17"/>
      <c r="H42" s="50"/>
      <c r="I42" s="50"/>
      <c r="J42" s="50"/>
      <c r="K42" s="50"/>
      <c r="L42" s="50"/>
      <c r="M42" s="50"/>
      <c r="N42" s="58">
        <f t="shared" si="5"/>
        <v>0</v>
      </c>
      <c r="P42" s="18"/>
      <c r="BP42" s="149" t="str">
        <f t="shared" si="6"/>
        <v/>
      </c>
      <c r="BQ42" s="149" t="str">
        <f t="shared" si="7"/>
        <v/>
      </c>
      <c r="BR42" s="149" t="str">
        <f t="shared" si="8"/>
        <v/>
      </c>
    </row>
    <row r="43" spans="1:70" s="14" customFormat="1" x14ac:dyDescent="0.3">
      <c r="A43" s="13"/>
      <c r="B43" s="13"/>
      <c r="C43" s="13"/>
      <c r="D43" s="16">
        <f t="shared" si="10"/>
        <v>33</v>
      </c>
      <c r="E43" s="88"/>
      <c r="F43" s="17"/>
      <c r="G43" s="17"/>
      <c r="H43" s="50"/>
      <c r="I43" s="50"/>
      <c r="J43" s="50"/>
      <c r="K43" s="50"/>
      <c r="L43" s="50"/>
      <c r="M43" s="50"/>
      <c r="N43" s="58">
        <f t="shared" si="5"/>
        <v>0</v>
      </c>
      <c r="P43" s="18"/>
      <c r="BP43" s="149" t="str">
        <f t="shared" si="6"/>
        <v/>
      </c>
      <c r="BQ43" s="149" t="str">
        <f t="shared" si="7"/>
        <v/>
      </c>
      <c r="BR43" s="149" t="str">
        <f t="shared" si="8"/>
        <v/>
      </c>
    </row>
    <row r="44" spans="1:70" s="14" customFormat="1" x14ac:dyDescent="0.3">
      <c r="A44" s="13"/>
      <c r="B44" s="13"/>
      <c r="C44" s="13"/>
      <c r="D44" s="16">
        <f t="shared" si="10"/>
        <v>34</v>
      </c>
      <c r="E44" s="88"/>
      <c r="F44" s="17"/>
      <c r="G44" s="17"/>
      <c r="H44" s="50"/>
      <c r="I44" s="50"/>
      <c r="J44" s="50"/>
      <c r="K44" s="50"/>
      <c r="L44" s="50"/>
      <c r="M44" s="50"/>
      <c r="N44" s="58">
        <f t="shared" si="5"/>
        <v>0</v>
      </c>
      <c r="P44" s="18"/>
      <c r="BP44" s="149" t="str">
        <f t="shared" si="6"/>
        <v/>
      </c>
      <c r="BQ44" s="149" t="str">
        <f t="shared" si="7"/>
        <v/>
      </c>
      <c r="BR44" s="149" t="str">
        <f t="shared" si="8"/>
        <v/>
      </c>
    </row>
    <row r="45" spans="1:70" s="14" customFormat="1" x14ac:dyDescent="0.3">
      <c r="A45" s="13"/>
      <c r="B45" s="13"/>
      <c r="C45" s="13"/>
      <c r="D45" s="16">
        <f t="shared" si="10"/>
        <v>35</v>
      </c>
      <c r="E45" s="88"/>
      <c r="F45" s="17"/>
      <c r="G45" s="17"/>
      <c r="H45" s="50"/>
      <c r="I45" s="50"/>
      <c r="J45" s="50"/>
      <c r="K45" s="50"/>
      <c r="L45" s="50"/>
      <c r="M45" s="50"/>
      <c r="N45" s="58">
        <f t="shared" si="5"/>
        <v>0</v>
      </c>
      <c r="P45" s="18"/>
      <c r="BP45" s="149" t="str">
        <f t="shared" si="6"/>
        <v/>
      </c>
      <c r="BQ45" s="149" t="str">
        <f t="shared" si="7"/>
        <v/>
      </c>
      <c r="BR45" s="149" t="str">
        <f t="shared" si="8"/>
        <v/>
      </c>
    </row>
    <row r="46" spans="1:70" s="14" customFormat="1" x14ac:dyDescent="0.3">
      <c r="A46" s="13"/>
      <c r="B46" s="13"/>
      <c r="C46" s="13"/>
      <c r="D46" s="16">
        <f t="shared" si="10"/>
        <v>36</v>
      </c>
      <c r="E46" s="88"/>
      <c r="F46" s="17"/>
      <c r="G46" s="17"/>
      <c r="H46" s="50"/>
      <c r="I46" s="50"/>
      <c r="J46" s="50"/>
      <c r="K46" s="50"/>
      <c r="L46" s="50"/>
      <c r="M46" s="50"/>
      <c r="N46" s="58">
        <f t="shared" si="5"/>
        <v>0</v>
      </c>
      <c r="P46" s="18"/>
      <c r="BP46" s="149" t="str">
        <f t="shared" si="6"/>
        <v/>
      </c>
      <c r="BQ46" s="149" t="str">
        <f t="shared" si="7"/>
        <v/>
      </c>
      <c r="BR46" s="149" t="str">
        <f t="shared" si="8"/>
        <v/>
      </c>
    </row>
    <row r="47" spans="1:70" s="14" customFormat="1" x14ac:dyDescent="0.3">
      <c r="A47" s="13"/>
      <c r="B47" s="13"/>
      <c r="C47" s="13"/>
      <c r="D47" s="16">
        <f t="shared" si="10"/>
        <v>37</v>
      </c>
      <c r="E47" s="88"/>
      <c r="F47" s="17"/>
      <c r="G47" s="17"/>
      <c r="H47" s="50"/>
      <c r="I47" s="50"/>
      <c r="J47" s="50"/>
      <c r="K47" s="50"/>
      <c r="L47" s="50"/>
      <c r="M47" s="50"/>
      <c r="N47" s="58">
        <f t="shared" si="5"/>
        <v>0</v>
      </c>
      <c r="P47" s="18"/>
      <c r="BP47" s="149" t="str">
        <f t="shared" si="6"/>
        <v/>
      </c>
      <c r="BQ47" s="149" t="str">
        <f t="shared" si="7"/>
        <v/>
      </c>
      <c r="BR47" s="149" t="str">
        <f t="shared" si="8"/>
        <v/>
      </c>
    </row>
    <row r="48" spans="1:70" s="14" customFormat="1" x14ac:dyDescent="0.3">
      <c r="A48" s="13"/>
      <c r="B48" s="13"/>
      <c r="C48" s="13"/>
      <c r="D48" s="16">
        <f t="shared" si="10"/>
        <v>38</v>
      </c>
      <c r="E48" s="88"/>
      <c r="F48" s="17"/>
      <c r="G48" s="17"/>
      <c r="H48" s="50"/>
      <c r="I48" s="50"/>
      <c r="J48" s="50"/>
      <c r="K48" s="50"/>
      <c r="L48" s="50"/>
      <c r="M48" s="50"/>
      <c r="N48" s="58">
        <f t="shared" si="5"/>
        <v>0</v>
      </c>
      <c r="P48" s="18"/>
      <c r="BP48" s="149" t="str">
        <f t="shared" si="6"/>
        <v/>
      </c>
      <c r="BQ48" s="149" t="str">
        <f t="shared" si="7"/>
        <v/>
      </c>
      <c r="BR48" s="149" t="str">
        <f t="shared" si="8"/>
        <v/>
      </c>
    </row>
    <row r="49" spans="1:70" s="14" customFormat="1" x14ac:dyDescent="0.3">
      <c r="A49" s="13"/>
      <c r="B49" s="13"/>
      <c r="C49" s="13"/>
      <c r="D49" s="16">
        <f t="shared" si="10"/>
        <v>39</v>
      </c>
      <c r="E49" s="88"/>
      <c r="F49" s="17"/>
      <c r="G49" s="17"/>
      <c r="H49" s="50"/>
      <c r="I49" s="50"/>
      <c r="J49" s="50"/>
      <c r="K49" s="50"/>
      <c r="L49" s="50"/>
      <c r="M49" s="50"/>
      <c r="N49" s="58">
        <f t="shared" si="5"/>
        <v>0</v>
      </c>
      <c r="P49" s="18"/>
      <c r="BP49" s="149" t="str">
        <f t="shared" si="6"/>
        <v/>
      </c>
      <c r="BQ49" s="149" t="str">
        <f t="shared" si="7"/>
        <v/>
      </c>
      <c r="BR49" s="149" t="str">
        <f t="shared" si="8"/>
        <v/>
      </c>
    </row>
    <row r="50" spans="1:70" s="14" customFormat="1" x14ac:dyDescent="0.3">
      <c r="A50" s="13"/>
      <c r="B50" s="13"/>
      <c r="C50" s="13"/>
      <c r="D50" s="16">
        <f t="shared" si="10"/>
        <v>40</v>
      </c>
      <c r="E50" s="88"/>
      <c r="F50" s="17"/>
      <c r="G50" s="17"/>
      <c r="H50" s="50"/>
      <c r="I50" s="50"/>
      <c r="J50" s="50"/>
      <c r="K50" s="50"/>
      <c r="L50" s="50"/>
      <c r="M50" s="50"/>
      <c r="N50" s="58">
        <f t="shared" si="5"/>
        <v>0</v>
      </c>
      <c r="P50" s="18"/>
      <c r="BP50" s="149" t="str">
        <f t="shared" si="6"/>
        <v/>
      </c>
      <c r="BQ50" s="149" t="str">
        <f t="shared" si="7"/>
        <v/>
      </c>
      <c r="BR50" s="149" t="str">
        <f t="shared" si="8"/>
        <v/>
      </c>
    </row>
    <row r="51" spans="1:70" s="14" customFormat="1" x14ac:dyDescent="0.3">
      <c r="A51" s="13"/>
      <c r="B51" s="13"/>
      <c r="C51" s="13"/>
      <c r="D51" s="16">
        <f t="shared" si="10"/>
        <v>41</v>
      </c>
      <c r="E51" s="88"/>
      <c r="F51" s="17"/>
      <c r="G51" s="17"/>
      <c r="H51" s="50"/>
      <c r="I51" s="50"/>
      <c r="J51" s="50"/>
      <c r="K51" s="50"/>
      <c r="L51" s="50"/>
      <c r="M51" s="50"/>
      <c r="N51" s="58">
        <f t="shared" si="5"/>
        <v>0</v>
      </c>
      <c r="P51" s="18"/>
      <c r="BP51" s="149" t="str">
        <f t="shared" si="6"/>
        <v/>
      </c>
      <c r="BQ51" s="149" t="str">
        <f t="shared" si="7"/>
        <v/>
      </c>
      <c r="BR51" s="149" t="str">
        <f t="shared" si="8"/>
        <v/>
      </c>
    </row>
    <row r="52" spans="1:70" s="14" customFormat="1" x14ac:dyDescent="0.3">
      <c r="A52" s="13"/>
      <c r="B52" s="13"/>
      <c r="C52" s="13"/>
      <c r="D52" s="16">
        <f t="shared" si="10"/>
        <v>42</v>
      </c>
      <c r="E52" s="88"/>
      <c r="F52" s="17"/>
      <c r="G52" s="17"/>
      <c r="H52" s="50"/>
      <c r="I52" s="50"/>
      <c r="J52" s="50"/>
      <c r="K52" s="50"/>
      <c r="L52" s="50"/>
      <c r="M52" s="50"/>
      <c r="N52" s="58">
        <f t="shared" si="5"/>
        <v>0</v>
      </c>
      <c r="P52" s="18"/>
      <c r="BP52" s="149" t="str">
        <f t="shared" si="6"/>
        <v/>
      </c>
      <c r="BQ52" s="149" t="str">
        <f t="shared" si="7"/>
        <v/>
      </c>
      <c r="BR52" s="149" t="str">
        <f t="shared" si="8"/>
        <v/>
      </c>
    </row>
    <row r="53" spans="1:70" s="14" customFormat="1" x14ac:dyDescent="0.3">
      <c r="A53" s="13"/>
      <c r="B53" s="13"/>
      <c r="C53" s="13"/>
      <c r="D53" s="16">
        <f t="shared" si="10"/>
        <v>43</v>
      </c>
      <c r="E53" s="88"/>
      <c r="F53" s="17"/>
      <c r="G53" s="17"/>
      <c r="H53" s="50"/>
      <c r="I53" s="50"/>
      <c r="J53" s="50"/>
      <c r="K53" s="50"/>
      <c r="L53" s="50"/>
      <c r="M53" s="50"/>
      <c r="N53" s="58">
        <f t="shared" si="5"/>
        <v>0</v>
      </c>
      <c r="P53" s="18"/>
      <c r="BP53" s="149" t="str">
        <f t="shared" si="6"/>
        <v/>
      </c>
      <c r="BQ53" s="149" t="str">
        <f t="shared" si="7"/>
        <v/>
      </c>
      <c r="BR53" s="149" t="str">
        <f t="shared" si="8"/>
        <v/>
      </c>
    </row>
    <row r="54" spans="1:70" s="14" customFormat="1" x14ac:dyDescent="0.3">
      <c r="A54" s="13"/>
      <c r="B54" s="13"/>
      <c r="C54" s="13"/>
      <c r="D54" s="16">
        <f t="shared" si="10"/>
        <v>44</v>
      </c>
      <c r="E54" s="88"/>
      <c r="F54" s="17"/>
      <c r="G54" s="17"/>
      <c r="H54" s="50"/>
      <c r="I54" s="50"/>
      <c r="J54" s="50"/>
      <c r="K54" s="50"/>
      <c r="L54" s="50"/>
      <c r="M54" s="50"/>
      <c r="N54" s="58">
        <f t="shared" si="5"/>
        <v>0</v>
      </c>
      <c r="P54" s="18"/>
      <c r="BP54" s="149" t="str">
        <f t="shared" si="6"/>
        <v/>
      </c>
      <c r="BQ54" s="149" t="str">
        <f t="shared" si="7"/>
        <v/>
      </c>
      <c r="BR54" s="149" t="str">
        <f t="shared" si="8"/>
        <v/>
      </c>
    </row>
    <row r="55" spans="1:70" s="14" customFormat="1" x14ac:dyDescent="0.3">
      <c r="A55" s="13"/>
      <c r="B55" s="13"/>
      <c r="C55" s="13"/>
      <c r="D55" s="16">
        <f t="shared" si="10"/>
        <v>45</v>
      </c>
      <c r="E55" s="88"/>
      <c r="F55" s="17"/>
      <c r="G55" s="17"/>
      <c r="H55" s="50"/>
      <c r="I55" s="50"/>
      <c r="J55" s="50"/>
      <c r="K55" s="50"/>
      <c r="L55" s="50"/>
      <c r="M55" s="50"/>
      <c r="N55" s="58">
        <f t="shared" si="5"/>
        <v>0</v>
      </c>
      <c r="P55" s="18"/>
      <c r="BP55" s="149" t="str">
        <f t="shared" si="6"/>
        <v/>
      </c>
      <c r="BQ55" s="149" t="str">
        <f t="shared" si="7"/>
        <v/>
      </c>
      <c r="BR55" s="149" t="str">
        <f t="shared" si="8"/>
        <v/>
      </c>
    </row>
    <row r="56" spans="1:70" s="14" customFormat="1" x14ac:dyDescent="0.3">
      <c r="A56" s="13"/>
      <c r="B56" s="13"/>
      <c r="C56" s="13"/>
      <c r="D56" s="16">
        <f t="shared" si="10"/>
        <v>46</v>
      </c>
      <c r="E56" s="88"/>
      <c r="F56" s="17"/>
      <c r="G56" s="17"/>
      <c r="H56" s="50"/>
      <c r="I56" s="50"/>
      <c r="J56" s="50"/>
      <c r="K56" s="50"/>
      <c r="L56" s="50"/>
      <c r="M56" s="50"/>
      <c r="N56" s="58">
        <f t="shared" si="5"/>
        <v>0</v>
      </c>
      <c r="P56" s="18"/>
      <c r="BP56" s="149" t="str">
        <f t="shared" si="6"/>
        <v/>
      </c>
      <c r="BQ56" s="149" t="str">
        <f t="shared" si="7"/>
        <v/>
      </c>
      <c r="BR56" s="149" t="str">
        <f t="shared" si="8"/>
        <v/>
      </c>
    </row>
    <row r="57" spans="1:70" s="14" customFormat="1" x14ac:dyDescent="0.3">
      <c r="A57" s="13"/>
      <c r="B57" s="13"/>
      <c r="C57" s="13"/>
      <c r="D57" s="16">
        <f t="shared" si="10"/>
        <v>47</v>
      </c>
      <c r="E57" s="88"/>
      <c r="F57" s="17"/>
      <c r="G57" s="17"/>
      <c r="H57" s="50"/>
      <c r="I57" s="50"/>
      <c r="J57" s="50"/>
      <c r="K57" s="50"/>
      <c r="L57" s="50"/>
      <c r="M57" s="50"/>
      <c r="N57" s="58">
        <f t="shared" si="5"/>
        <v>0</v>
      </c>
      <c r="P57" s="18"/>
      <c r="BP57" s="149" t="str">
        <f t="shared" si="6"/>
        <v/>
      </c>
      <c r="BQ57" s="149" t="str">
        <f t="shared" si="7"/>
        <v/>
      </c>
      <c r="BR57" s="149" t="str">
        <f t="shared" si="8"/>
        <v/>
      </c>
    </row>
    <row r="58" spans="1:70" s="14" customFormat="1" x14ac:dyDescent="0.3">
      <c r="A58" s="13"/>
      <c r="B58" s="13"/>
      <c r="C58" s="13"/>
      <c r="D58" s="16">
        <f t="shared" si="10"/>
        <v>48</v>
      </c>
      <c r="E58" s="88"/>
      <c r="F58" s="17"/>
      <c r="G58" s="17"/>
      <c r="H58" s="50"/>
      <c r="I58" s="50"/>
      <c r="J58" s="50"/>
      <c r="K58" s="50"/>
      <c r="L58" s="50"/>
      <c r="M58" s="50"/>
      <c r="N58" s="58">
        <f t="shared" si="5"/>
        <v>0</v>
      </c>
      <c r="P58" s="18"/>
      <c r="BP58" s="149" t="str">
        <f t="shared" si="6"/>
        <v/>
      </c>
      <c r="BQ58" s="149" t="str">
        <f t="shared" si="7"/>
        <v/>
      </c>
      <c r="BR58" s="149" t="str">
        <f t="shared" si="8"/>
        <v/>
      </c>
    </row>
    <row r="59" spans="1:70" s="14" customFormat="1" x14ac:dyDescent="0.3">
      <c r="A59" s="13"/>
      <c r="B59" s="13"/>
      <c r="C59" s="13"/>
      <c r="D59" s="16">
        <f t="shared" si="10"/>
        <v>49</v>
      </c>
      <c r="E59" s="88"/>
      <c r="F59" s="17"/>
      <c r="G59" s="17"/>
      <c r="H59" s="50"/>
      <c r="I59" s="50"/>
      <c r="J59" s="50"/>
      <c r="K59" s="50"/>
      <c r="L59" s="50"/>
      <c r="M59" s="50"/>
      <c r="N59" s="58">
        <f t="shared" si="5"/>
        <v>0</v>
      </c>
      <c r="P59" s="18"/>
      <c r="BP59" s="149" t="str">
        <f t="shared" si="6"/>
        <v/>
      </c>
      <c r="BQ59" s="149" t="str">
        <f t="shared" si="7"/>
        <v/>
      </c>
      <c r="BR59" s="149" t="str">
        <f t="shared" si="8"/>
        <v/>
      </c>
    </row>
    <row r="60" spans="1:70" s="14" customFormat="1" x14ac:dyDescent="0.3">
      <c r="A60" s="13"/>
      <c r="B60" s="13"/>
      <c r="C60" s="13"/>
      <c r="D60" s="16">
        <f t="shared" si="10"/>
        <v>50</v>
      </c>
      <c r="E60" s="88"/>
      <c r="F60" s="17"/>
      <c r="G60" s="17"/>
      <c r="H60" s="50"/>
      <c r="I60" s="50"/>
      <c r="J60" s="50"/>
      <c r="K60" s="50"/>
      <c r="L60" s="50"/>
      <c r="M60" s="50"/>
      <c r="N60" s="58">
        <f t="shared" si="5"/>
        <v>0</v>
      </c>
      <c r="P60" s="18"/>
      <c r="BP60" s="149" t="str">
        <f t="shared" si="6"/>
        <v/>
      </c>
      <c r="BQ60" s="149" t="str">
        <f t="shared" si="7"/>
        <v/>
      </c>
      <c r="BR60" s="149" t="str">
        <f t="shared" si="8"/>
        <v/>
      </c>
    </row>
    <row r="61" spans="1:70" s="14" customFormat="1" x14ac:dyDescent="0.3">
      <c r="A61" s="13"/>
      <c r="B61" s="13"/>
      <c r="C61" s="13"/>
      <c r="D61" s="16">
        <f t="shared" si="10"/>
        <v>51</v>
      </c>
      <c r="E61" s="88"/>
      <c r="F61" s="17"/>
      <c r="G61" s="17"/>
      <c r="H61" s="50"/>
      <c r="I61" s="50"/>
      <c r="J61" s="50"/>
      <c r="K61" s="50"/>
      <c r="L61" s="50"/>
      <c r="M61" s="50"/>
      <c r="N61" s="58">
        <f t="shared" si="5"/>
        <v>0</v>
      </c>
      <c r="P61" s="18"/>
      <c r="BP61" s="149" t="str">
        <f t="shared" si="6"/>
        <v/>
      </c>
      <c r="BQ61" s="149" t="str">
        <f t="shared" si="7"/>
        <v/>
      </c>
      <c r="BR61" s="149" t="str">
        <f t="shared" si="8"/>
        <v/>
      </c>
    </row>
    <row r="62" spans="1:70" s="14" customFormat="1" x14ac:dyDescent="0.3">
      <c r="A62" s="13"/>
      <c r="B62" s="13"/>
      <c r="C62" s="13"/>
      <c r="D62" s="16">
        <f t="shared" si="10"/>
        <v>52</v>
      </c>
      <c r="E62" s="88"/>
      <c r="F62" s="17"/>
      <c r="G62" s="17"/>
      <c r="H62" s="50"/>
      <c r="I62" s="50"/>
      <c r="J62" s="50"/>
      <c r="K62" s="50"/>
      <c r="L62" s="50"/>
      <c r="M62" s="50"/>
      <c r="N62" s="58">
        <f t="shared" si="5"/>
        <v>0</v>
      </c>
      <c r="P62" s="18"/>
      <c r="BP62" s="149" t="str">
        <f t="shared" si="6"/>
        <v/>
      </c>
      <c r="BQ62" s="149" t="str">
        <f t="shared" si="7"/>
        <v/>
      </c>
      <c r="BR62" s="149" t="str">
        <f t="shared" si="8"/>
        <v/>
      </c>
    </row>
    <row r="63" spans="1:70" s="14" customFormat="1" x14ac:dyDescent="0.3">
      <c r="A63" s="13"/>
      <c r="B63" s="13"/>
      <c r="C63" s="13"/>
      <c r="D63" s="16">
        <f t="shared" si="10"/>
        <v>53</v>
      </c>
      <c r="E63" s="88"/>
      <c r="F63" s="17"/>
      <c r="G63" s="17"/>
      <c r="H63" s="50"/>
      <c r="I63" s="50"/>
      <c r="J63" s="50"/>
      <c r="K63" s="50"/>
      <c r="L63" s="50"/>
      <c r="M63" s="50"/>
      <c r="N63" s="58">
        <f t="shared" si="5"/>
        <v>0</v>
      </c>
      <c r="P63" s="18"/>
      <c r="BP63" s="149" t="str">
        <f t="shared" si="6"/>
        <v/>
      </c>
      <c r="BQ63" s="149" t="str">
        <f t="shared" si="7"/>
        <v/>
      </c>
      <c r="BR63" s="149" t="str">
        <f t="shared" si="8"/>
        <v/>
      </c>
    </row>
    <row r="64" spans="1:70" s="14" customFormat="1" x14ac:dyDescent="0.3">
      <c r="A64" s="13"/>
      <c r="B64" s="13"/>
      <c r="C64" s="13"/>
      <c r="D64" s="16">
        <f t="shared" si="10"/>
        <v>54</v>
      </c>
      <c r="E64" s="88"/>
      <c r="F64" s="17"/>
      <c r="G64" s="17"/>
      <c r="H64" s="50"/>
      <c r="I64" s="50"/>
      <c r="J64" s="50"/>
      <c r="K64" s="50"/>
      <c r="L64" s="50"/>
      <c r="M64" s="50"/>
      <c r="N64" s="58">
        <f t="shared" si="5"/>
        <v>0</v>
      </c>
      <c r="P64" s="18"/>
      <c r="BP64" s="149" t="str">
        <f t="shared" si="6"/>
        <v/>
      </c>
      <c r="BQ64" s="149" t="str">
        <f t="shared" si="7"/>
        <v/>
      </c>
      <c r="BR64" s="149" t="str">
        <f t="shared" si="8"/>
        <v/>
      </c>
    </row>
    <row r="65" spans="1:70" s="14" customFormat="1" x14ac:dyDescent="0.3">
      <c r="A65" s="13"/>
      <c r="B65" s="13"/>
      <c r="C65" s="13"/>
      <c r="D65" s="16">
        <f t="shared" si="10"/>
        <v>55</v>
      </c>
      <c r="E65" s="88"/>
      <c r="F65" s="17"/>
      <c r="G65" s="17"/>
      <c r="H65" s="50"/>
      <c r="I65" s="50"/>
      <c r="J65" s="50"/>
      <c r="K65" s="50"/>
      <c r="L65" s="50"/>
      <c r="M65" s="50"/>
      <c r="N65" s="58">
        <f t="shared" si="5"/>
        <v>0</v>
      </c>
      <c r="P65" s="18"/>
      <c r="BP65" s="149" t="str">
        <f t="shared" si="6"/>
        <v/>
      </c>
      <c r="BQ65" s="149" t="str">
        <f t="shared" si="7"/>
        <v/>
      </c>
      <c r="BR65" s="149" t="str">
        <f t="shared" si="8"/>
        <v/>
      </c>
    </row>
    <row r="66" spans="1:70" s="14" customFormat="1" x14ac:dyDescent="0.3">
      <c r="A66" s="13"/>
      <c r="B66" s="13"/>
      <c r="C66" s="13"/>
      <c r="D66" s="16">
        <f t="shared" si="10"/>
        <v>56</v>
      </c>
      <c r="E66" s="88"/>
      <c r="F66" s="17"/>
      <c r="G66" s="17"/>
      <c r="H66" s="50"/>
      <c r="I66" s="50"/>
      <c r="J66" s="50"/>
      <c r="K66" s="50"/>
      <c r="L66" s="50"/>
      <c r="M66" s="50"/>
      <c r="N66" s="58">
        <f t="shared" si="5"/>
        <v>0</v>
      </c>
      <c r="P66" s="18"/>
      <c r="BP66" s="149" t="str">
        <f t="shared" si="6"/>
        <v/>
      </c>
      <c r="BQ66" s="149" t="str">
        <f t="shared" si="7"/>
        <v/>
      </c>
      <c r="BR66" s="149" t="str">
        <f t="shared" si="8"/>
        <v/>
      </c>
    </row>
    <row r="67" spans="1:70" s="14" customFormat="1" x14ac:dyDescent="0.3">
      <c r="A67" s="13"/>
      <c r="B67" s="13"/>
      <c r="C67" s="13"/>
      <c r="D67" s="16">
        <f t="shared" si="10"/>
        <v>57</v>
      </c>
      <c r="E67" s="88"/>
      <c r="F67" s="17"/>
      <c r="G67" s="17"/>
      <c r="H67" s="50"/>
      <c r="I67" s="50"/>
      <c r="J67" s="50"/>
      <c r="K67" s="50"/>
      <c r="L67" s="50"/>
      <c r="M67" s="50"/>
      <c r="N67" s="58">
        <f t="shared" si="5"/>
        <v>0</v>
      </c>
      <c r="P67" s="18"/>
      <c r="BP67" s="149" t="str">
        <f t="shared" si="6"/>
        <v/>
      </c>
      <c r="BQ67" s="149" t="str">
        <f t="shared" si="7"/>
        <v/>
      </c>
      <c r="BR67" s="149" t="str">
        <f t="shared" si="8"/>
        <v/>
      </c>
    </row>
    <row r="68" spans="1:70" s="14" customFormat="1" x14ac:dyDescent="0.3">
      <c r="A68" s="13"/>
      <c r="B68" s="13"/>
      <c r="C68" s="13"/>
      <c r="D68" s="16">
        <f t="shared" si="10"/>
        <v>58</v>
      </c>
      <c r="E68" s="88"/>
      <c r="F68" s="17"/>
      <c r="G68" s="17"/>
      <c r="H68" s="50"/>
      <c r="I68" s="50"/>
      <c r="J68" s="50"/>
      <c r="K68" s="50"/>
      <c r="L68" s="50"/>
      <c r="M68" s="50"/>
      <c r="N68" s="58">
        <f t="shared" si="5"/>
        <v>0</v>
      </c>
      <c r="P68" s="18"/>
      <c r="BP68" s="149" t="str">
        <f t="shared" si="6"/>
        <v/>
      </c>
      <c r="BQ68" s="149" t="str">
        <f t="shared" si="7"/>
        <v/>
      </c>
      <c r="BR68" s="149" t="str">
        <f t="shared" si="8"/>
        <v/>
      </c>
    </row>
    <row r="69" spans="1:70" s="14" customFormat="1" x14ac:dyDescent="0.3">
      <c r="A69" s="13"/>
      <c r="B69" s="13"/>
      <c r="C69" s="13"/>
      <c r="D69" s="16">
        <f t="shared" si="10"/>
        <v>59</v>
      </c>
      <c r="E69" s="88"/>
      <c r="F69" s="17"/>
      <c r="G69" s="17"/>
      <c r="H69" s="50"/>
      <c r="I69" s="50"/>
      <c r="J69" s="50"/>
      <c r="K69" s="50"/>
      <c r="L69" s="50"/>
      <c r="M69" s="50"/>
      <c r="N69" s="58">
        <f t="shared" si="5"/>
        <v>0</v>
      </c>
      <c r="P69" s="18"/>
      <c r="BP69" s="149" t="str">
        <f t="shared" si="6"/>
        <v/>
      </c>
      <c r="BQ69" s="149" t="str">
        <f t="shared" si="7"/>
        <v/>
      </c>
      <c r="BR69" s="149" t="str">
        <f t="shared" si="8"/>
        <v/>
      </c>
    </row>
    <row r="70" spans="1:70" s="14" customFormat="1" x14ac:dyDescent="0.3">
      <c r="A70" s="13"/>
      <c r="B70" s="13"/>
      <c r="C70" s="13"/>
      <c r="D70" s="16">
        <f t="shared" si="10"/>
        <v>60</v>
      </c>
      <c r="E70" s="88"/>
      <c r="F70" s="17"/>
      <c r="G70" s="17"/>
      <c r="H70" s="50"/>
      <c r="I70" s="50"/>
      <c r="J70" s="50"/>
      <c r="K70" s="50"/>
      <c r="L70" s="50"/>
      <c r="M70" s="50"/>
      <c r="N70" s="58">
        <f t="shared" si="5"/>
        <v>0</v>
      </c>
      <c r="P70" s="18"/>
      <c r="BP70" s="149" t="str">
        <f t="shared" si="6"/>
        <v/>
      </c>
      <c r="BQ70" s="149" t="str">
        <f t="shared" si="7"/>
        <v/>
      </c>
      <c r="BR70" s="149" t="str">
        <f t="shared" si="8"/>
        <v/>
      </c>
    </row>
    <row r="71" spans="1:70" s="14" customFormat="1" x14ac:dyDescent="0.3">
      <c r="A71" s="13"/>
      <c r="B71" s="13"/>
      <c r="C71" s="13"/>
      <c r="D71" s="16">
        <f t="shared" si="10"/>
        <v>61</v>
      </c>
      <c r="E71" s="88"/>
      <c r="F71" s="17"/>
      <c r="G71" s="17"/>
      <c r="H71" s="50"/>
      <c r="I71" s="50"/>
      <c r="J71" s="50"/>
      <c r="K71" s="50"/>
      <c r="L71" s="50"/>
      <c r="M71" s="50"/>
      <c r="N71" s="58">
        <f t="shared" si="5"/>
        <v>0</v>
      </c>
      <c r="P71" s="18"/>
      <c r="BP71" s="149" t="str">
        <f t="shared" si="6"/>
        <v/>
      </c>
      <c r="BQ71" s="149" t="str">
        <f t="shared" si="7"/>
        <v/>
      </c>
      <c r="BR71" s="149" t="str">
        <f t="shared" si="8"/>
        <v/>
      </c>
    </row>
    <row r="72" spans="1:70" s="14" customFormat="1" x14ac:dyDescent="0.3">
      <c r="A72" s="13"/>
      <c r="B72" s="13"/>
      <c r="C72" s="13"/>
      <c r="D72" s="16">
        <f t="shared" si="10"/>
        <v>62</v>
      </c>
      <c r="E72" s="88"/>
      <c r="F72" s="17"/>
      <c r="G72" s="17"/>
      <c r="H72" s="50"/>
      <c r="I72" s="50"/>
      <c r="J72" s="50"/>
      <c r="K72" s="50"/>
      <c r="L72" s="50"/>
      <c r="M72" s="50"/>
      <c r="N72" s="58">
        <f t="shared" si="5"/>
        <v>0</v>
      </c>
      <c r="P72" s="18"/>
      <c r="BP72" s="149" t="str">
        <f t="shared" si="6"/>
        <v/>
      </c>
      <c r="BQ72" s="149" t="str">
        <f t="shared" si="7"/>
        <v/>
      </c>
      <c r="BR72" s="149" t="str">
        <f t="shared" si="8"/>
        <v/>
      </c>
    </row>
    <row r="73" spans="1:70" s="14" customFormat="1" x14ac:dyDescent="0.3">
      <c r="A73" s="13"/>
      <c r="B73" s="13"/>
      <c r="C73" s="13"/>
      <c r="D73" s="16">
        <f t="shared" si="10"/>
        <v>63</v>
      </c>
      <c r="E73" s="88"/>
      <c r="F73" s="17"/>
      <c r="G73" s="17"/>
      <c r="H73" s="50"/>
      <c r="I73" s="50"/>
      <c r="J73" s="50"/>
      <c r="K73" s="50"/>
      <c r="L73" s="50"/>
      <c r="M73" s="50"/>
      <c r="N73" s="58">
        <f t="shared" si="5"/>
        <v>0</v>
      </c>
      <c r="P73" s="18"/>
      <c r="BP73" s="149" t="str">
        <f t="shared" si="6"/>
        <v/>
      </c>
      <c r="BQ73" s="149" t="str">
        <f t="shared" si="7"/>
        <v/>
      </c>
      <c r="BR73" s="149" t="str">
        <f t="shared" si="8"/>
        <v/>
      </c>
    </row>
    <row r="74" spans="1:70" s="14" customFormat="1" x14ac:dyDescent="0.3">
      <c r="A74" s="13"/>
      <c r="B74" s="13"/>
      <c r="C74" s="13"/>
      <c r="D74" s="16">
        <f t="shared" si="10"/>
        <v>64</v>
      </c>
      <c r="E74" s="88"/>
      <c r="F74" s="17"/>
      <c r="G74" s="17"/>
      <c r="H74" s="50"/>
      <c r="I74" s="50"/>
      <c r="J74" s="50"/>
      <c r="K74" s="50"/>
      <c r="L74" s="50"/>
      <c r="M74" s="50"/>
      <c r="N74" s="58">
        <f t="shared" si="5"/>
        <v>0</v>
      </c>
      <c r="P74" s="18"/>
      <c r="BP74" s="149" t="str">
        <f t="shared" si="6"/>
        <v/>
      </c>
      <c r="BQ74" s="149" t="str">
        <f t="shared" si="7"/>
        <v/>
      </c>
      <c r="BR74" s="149" t="str">
        <f t="shared" si="8"/>
        <v/>
      </c>
    </row>
    <row r="75" spans="1:70" s="14" customFormat="1" x14ac:dyDescent="0.3">
      <c r="A75" s="13"/>
      <c r="B75" s="13"/>
      <c r="C75" s="13"/>
      <c r="D75" s="16">
        <f t="shared" si="10"/>
        <v>65</v>
      </c>
      <c r="E75" s="88"/>
      <c r="F75" s="17"/>
      <c r="G75" s="17"/>
      <c r="H75" s="50"/>
      <c r="I75" s="50"/>
      <c r="J75" s="50"/>
      <c r="K75" s="50"/>
      <c r="L75" s="50"/>
      <c r="M75" s="50"/>
      <c r="N75" s="58">
        <f t="shared" si="5"/>
        <v>0</v>
      </c>
      <c r="P75" s="18"/>
      <c r="BP75" s="149" t="str">
        <f t="shared" ref="BP75:BP113" si="11">IF(F75="","",IF(F75="GRDC",1,IF(F75="lead Research Organisation",2,IF(F75="research organisation",3,IF(F75="Third Party",4)))))</f>
        <v/>
      </c>
      <c r="BQ75" s="149" t="str">
        <f t="shared" ref="BQ75:BQ113" si="12">IF(G75="","",IF(G75="GRDC funds",5,IF(G75="Cash",6,IF(G75="In-kind ",9))))</f>
        <v/>
      </c>
      <c r="BR75" s="149" t="str">
        <f t="shared" ref="BR75:BR113" si="13">IF(BP75="","",IF(BQ75="","",SUM(BP75:BQ75)))</f>
        <v/>
      </c>
    </row>
    <row r="76" spans="1:70" s="14" customFormat="1" x14ac:dyDescent="0.3">
      <c r="A76" s="13"/>
      <c r="B76" s="13"/>
      <c r="C76" s="13"/>
      <c r="D76" s="16">
        <f t="shared" si="10"/>
        <v>66</v>
      </c>
      <c r="E76" s="88"/>
      <c r="F76" s="17"/>
      <c r="G76" s="17"/>
      <c r="H76" s="50"/>
      <c r="I76" s="50"/>
      <c r="J76" s="50"/>
      <c r="K76" s="50"/>
      <c r="L76" s="50"/>
      <c r="M76" s="50"/>
      <c r="N76" s="58">
        <f t="shared" si="5"/>
        <v>0</v>
      </c>
      <c r="P76" s="18"/>
      <c r="BP76" s="149" t="str">
        <f t="shared" si="11"/>
        <v/>
      </c>
      <c r="BQ76" s="149" t="str">
        <f t="shared" si="12"/>
        <v/>
      </c>
      <c r="BR76" s="149" t="str">
        <f t="shared" si="13"/>
        <v/>
      </c>
    </row>
    <row r="77" spans="1:70" s="14" customFormat="1" x14ac:dyDescent="0.3">
      <c r="A77" s="13"/>
      <c r="B77" s="13"/>
      <c r="C77" s="13"/>
      <c r="D77" s="16">
        <f t="shared" si="10"/>
        <v>67</v>
      </c>
      <c r="E77" s="88"/>
      <c r="F77" s="17"/>
      <c r="G77" s="17"/>
      <c r="H77" s="50"/>
      <c r="I77" s="50"/>
      <c r="J77" s="50"/>
      <c r="K77" s="50"/>
      <c r="L77" s="50"/>
      <c r="M77" s="50"/>
      <c r="N77" s="58">
        <f t="shared" si="5"/>
        <v>0</v>
      </c>
      <c r="P77" s="18"/>
      <c r="BP77" s="149" t="str">
        <f t="shared" si="11"/>
        <v/>
      </c>
      <c r="BQ77" s="149" t="str">
        <f t="shared" si="12"/>
        <v/>
      </c>
      <c r="BR77" s="149" t="str">
        <f t="shared" si="13"/>
        <v/>
      </c>
    </row>
    <row r="78" spans="1:70" s="14" customFormat="1" x14ac:dyDescent="0.3">
      <c r="A78" s="13"/>
      <c r="B78" s="13"/>
      <c r="C78" s="13"/>
      <c r="D78" s="16">
        <f t="shared" si="10"/>
        <v>68</v>
      </c>
      <c r="E78" s="88"/>
      <c r="F78" s="17"/>
      <c r="G78" s="17"/>
      <c r="H78" s="50"/>
      <c r="I78" s="50"/>
      <c r="J78" s="50"/>
      <c r="K78" s="50"/>
      <c r="L78" s="50"/>
      <c r="M78" s="50"/>
      <c r="N78" s="58">
        <f t="shared" si="5"/>
        <v>0</v>
      </c>
      <c r="P78" s="18"/>
      <c r="BP78" s="149" t="str">
        <f t="shared" si="11"/>
        <v/>
      </c>
      <c r="BQ78" s="149" t="str">
        <f t="shared" si="12"/>
        <v/>
      </c>
      <c r="BR78" s="149" t="str">
        <f t="shared" si="13"/>
        <v/>
      </c>
    </row>
    <row r="79" spans="1:70" s="14" customFormat="1" x14ac:dyDescent="0.3">
      <c r="A79" s="13"/>
      <c r="B79" s="13"/>
      <c r="C79" s="13"/>
      <c r="D79" s="16">
        <f t="shared" si="10"/>
        <v>69</v>
      </c>
      <c r="E79" s="88"/>
      <c r="F79" s="17"/>
      <c r="G79" s="17"/>
      <c r="H79" s="50"/>
      <c r="I79" s="50"/>
      <c r="J79" s="50"/>
      <c r="K79" s="50"/>
      <c r="L79" s="50"/>
      <c r="M79" s="50"/>
      <c r="N79" s="58">
        <f t="shared" si="5"/>
        <v>0</v>
      </c>
      <c r="P79" s="18"/>
      <c r="BP79" s="149" t="str">
        <f t="shared" si="11"/>
        <v/>
      </c>
      <c r="BQ79" s="149" t="str">
        <f t="shared" si="12"/>
        <v/>
      </c>
      <c r="BR79" s="149" t="str">
        <f t="shared" si="13"/>
        <v/>
      </c>
    </row>
    <row r="80" spans="1:70" s="14" customFormat="1" x14ac:dyDescent="0.3">
      <c r="A80" s="13"/>
      <c r="B80" s="13"/>
      <c r="C80" s="13"/>
      <c r="D80" s="16">
        <f t="shared" si="10"/>
        <v>70</v>
      </c>
      <c r="E80" s="88"/>
      <c r="F80" s="17"/>
      <c r="G80" s="17"/>
      <c r="H80" s="50"/>
      <c r="I80" s="50"/>
      <c r="J80" s="50"/>
      <c r="K80" s="50"/>
      <c r="L80" s="50"/>
      <c r="M80" s="50"/>
      <c r="N80" s="58">
        <f t="shared" si="5"/>
        <v>0</v>
      </c>
      <c r="P80" s="18"/>
      <c r="BP80" s="149" t="str">
        <f t="shared" si="11"/>
        <v/>
      </c>
      <c r="BQ80" s="149" t="str">
        <f t="shared" si="12"/>
        <v/>
      </c>
      <c r="BR80" s="149" t="str">
        <f t="shared" si="13"/>
        <v/>
      </c>
    </row>
    <row r="81" spans="1:70" s="14" customFormat="1" x14ac:dyDescent="0.3">
      <c r="A81" s="13"/>
      <c r="B81" s="13"/>
      <c r="C81" s="13"/>
      <c r="D81" s="16">
        <f t="shared" si="10"/>
        <v>71</v>
      </c>
      <c r="E81" s="88"/>
      <c r="F81" s="17"/>
      <c r="G81" s="17"/>
      <c r="H81" s="50"/>
      <c r="I81" s="50"/>
      <c r="J81" s="50"/>
      <c r="K81" s="50"/>
      <c r="L81" s="50"/>
      <c r="M81" s="50"/>
      <c r="N81" s="58">
        <f t="shared" si="5"/>
        <v>0</v>
      </c>
      <c r="P81" s="18"/>
      <c r="BP81" s="149" t="str">
        <f t="shared" si="11"/>
        <v/>
      </c>
      <c r="BQ81" s="149" t="str">
        <f t="shared" si="12"/>
        <v/>
      </c>
      <c r="BR81" s="149" t="str">
        <f t="shared" si="13"/>
        <v/>
      </c>
    </row>
    <row r="82" spans="1:70" s="14" customFormat="1" x14ac:dyDescent="0.3">
      <c r="A82" s="13"/>
      <c r="B82" s="13"/>
      <c r="C82" s="13"/>
      <c r="D82" s="16">
        <f t="shared" si="10"/>
        <v>72</v>
      </c>
      <c r="E82" s="88"/>
      <c r="F82" s="17"/>
      <c r="G82" s="17"/>
      <c r="H82" s="50"/>
      <c r="I82" s="50"/>
      <c r="J82" s="50"/>
      <c r="K82" s="50"/>
      <c r="L82" s="50"/>
      <c r="M82" s="50"/>
      <c r="N82" s="58">
        <f t="shared" si="5"/>
        <v>0</v>
      </c>
      <c r="P82" s="18"/>
      <c r="BP82" s="149" t="str">
        <f t="shared" si="11"/>
        <v/>
      </c>
      <c r="BQ82" s="149" t="str">
        <f t="shared" si="12"/>
        <v/>
      </c>
      <c r="BR82" s="149" t="str">
        <f t="shared" si="13"/>
        <v/>
      </c>
    </row>
    <row r="83" spans="1:70" s="14" customFormat="1" x14ac:dyDescent="0.3">
      <c r="A83" s="13"/>
      <c r="B83" s="13"/>
      <c r="C83" s="13"/>
      <c r="D83" s="16">
        <f t="shared" si="10"/>
        <v>73</v>
      </c>
      <c r="E83" s="88"/>
      <c r="F83" s="17"/>
      <c r="G83" s="17"/>
      <c r="H83" s="50"/>
      <c r="I83" s="50"/>
      <c r="J83" s="50"/>
      <c r="K83" s="50"/>
      <c r="L83" s="50"/>
      <c r="M83" s="50"/>
      <c r="N83" s="58">
        <f t="shared" si="5"/>
        <v>0</v>
      </c>
      <c r="P83" s="18"/>
      <c r="BP83" s="149" t="str">
        <f t="shared" si="11"/>
        <v/>
      </c>
      <c r="BQ83" s="149" t="str">
        <f t="shared" si="12"/>
        <v/>
      </c>
      <c r="BR83" s="149" t="str">
        <f t="shared" si="13"/>
        <v/>
      </c>
    </row>
    <row r="84" spans="1:70" s="14" customFormat="1" x14ac:dyDescent="0.3">
      <c r="A84" s="13"/>
      <c r="B84" s="13"/>
      <c r="C84" s="13"/>
      <c r="D84" s="16">
        <f t="shared" si="10"/>
        <v>74</v>
      </c>
      <c r="E84" s="88"/>
      <c r="F84" s="17"/>
      <c r="G84" s="17"/>
      <c r="H84" s="50"/>
      <c r="I84" s="50"/>
      <c r="J84" s="50"/>
      <c r="K84" s="50"/>
      <c r="L84" s="50"/>
      <c r="M84" s="50"/>
      <c r="N84" s="58">
        <f t="shared" si="5"/>
        <v>0</v>
      </c>
      <c r="P84" s="18"/>
      <c r="BP84" s="149" t="str">
        <f t="shared" si="11"/>
        <v/>
      </c>
      <c r="BQ84" s="149" t="str">
        <f t="shared" si="12"/>
        <v/>
      </c>
      <c r="BR84" s="149" t="str">
        <f t="shared" si="13"/>
        <v/>
      </c>
    </row>
    <row r="85" spans="1:70" s="14" customFormat="1" x14ac:dyDescent="0.3">
      <c r="A85" s="13"/>
      <c r="B85" s="13"/>
      <c r="C85" s="13"/>
      <c r="D85" s="16">
        <f t="shared" si="10"/>
        <v>75</v>
      </c>
      <c r="E85" s="88"/>
      <c r="F85" s="17"/>
      <c r="G85" s="17"/>
      <c r="H85" s="50"/>
      <c r="I85" s="50"/>
      <c r="J85" s="50"/>
      <c r="K85" s="50"/>
      <c r="L85" s="50"/>
      <c r="M85" s="50"/>
      <c r="N85" s="58">
        <f t="shared" si="5"/>
        <v>0</v>
      </c>
      <c r="P85" s="18"/>
      <c r="BP85" s="149" t="str">
        <f t="shared" si="11"/>
        <v/>
      </c>
      <c r="BQ85" s="149" t="str">
        <f t="shared" si="12"/>
        <v/>
      </c>
      <c r="BR85" s="149" t="str">
        <f t="shared" si="13"/>
        <v/>
      </c>
    </row>
    <row r="86" spans="1:70" s="14" customFormat="1" x14ac:dyDescent="0.3">
      <c r="A86" s="13"/>
      <c r="B86" s="13"/>
      <c r="C86" s="13"/>
      <c r="D86" s="16">
        <f t="shared" si="10"/>
        <v>76</v>
      </c>
      <c r="E86" s="88"/>
      <c r="F86" s="17"/>
      <c r="G86" s="17"/>
      <c r="H86" s="50"/>
      <c r="I86" s="50"/>
      <c r="J86" s="50"/>
      <c r="K86" s="50"/>
      <c r="L86" s="50"/>
      <c r="M86" s="50"/>
      <c r="N86" s="58">
        <f t="shared" si="5"/>
        <v>0</v>
      </c>
      <c r="P86" s="18"/>
      <c r="BP86" s="149" t="str">
        <f t="shared" si="11"/>
        <v/>
      </c>
      <c r="BQ86" s="149" t="str">
        <f t="shared" si="12"/>
        <v/>
      </c>
      <c r="BR86" s="149" t="str">
        <f t="shared" si="13"/>
        <v/>
      </c>
    </row>
    <row r="87" spans="1:70" s="14" customFormat="1" x14ac:dyDescent="0.3">
      <c r="A87" s="13"/>
      <c r="B87" s="13"/>
      <c r="C87" s="13"/>
      <c r="D87" s="16">
        <f t="shared" si="10"/>
        <v>77</v>
      </c>
      <c r="E87" s="88"/>
      <c r="F87" s="17"/>
      <c r="G87" s="17"/>
      <c r="H87" s="50"/>
      <c r="I87" s="50"/>
      <c r="J87" s="50"/>
      <c r="K87" s="50"/>
      <c r="L87" s="50"/>
      <c r="M87" s="50"/>
      <c r="N87" s="58">
        <f t="shared" si="5"/>
        <v>0</v>
      </c>
      <c r="P87" s="18"/>
      <c r="BP87" s="149" t="str">
        <f t="shared" si="11"/>
        <v/>
      </c>
      <c r="BQ87" s="149" t="str">
        <f t="shared" si="12"/>
        <v/>
      </c>
      <c r="BR87" s="149" t="str">
        <f t="shared" si="13"/>
        <v/>
      </c>
    </row>
    <row r="88" spans="1:70" s="14" customFormat="1" x14ac:dyDescent="0.3">
      <c r="A88" s="13"/>
      <c r="B88" s="13"/>
      <c r="C88" s="13"/>
      <c r="D88" s="16">
        <f t="shared" si="10"/>
        <v>78</v>
      </c>
      <c r="E88" s="88"/>
      <c r="F88" s="17"/>
      <c r="G88" s="17"/>
      <c r="H88" s="50"/>
      <c r="I88" s="50"/>
      <c r="J88" s="50"/>
      <c r="K88" s="50"/>
      <c r="L88" s="50"/>
      <c r="M88" s="50"/>
      <c r="N88" s="58">
        <f t="shared" si="5"/>
        <v>0</v>
      </c>
      <c r="P88" s="18"/>
      <c r="BP88" s="149" t="str">
        <f t="shared" si="11"/>
        <v/>
      </c>
      <c r="BQ88" s="149" t="str">
        <f t="shared" si="12"/>
        <v/>
      </c>
      <c r="BR88" s="149" t="str">
        <f t="shared" si="13"/>
        <v/>
      </c>
    </row>
    <row r="89" spans="1:70" s="14" customFormat="1" x14ac:dyDescent="0.3">
      <c r="A89" s="13"/>
      <c r="B89" s="13"/>
      <c r="C89" s="13"/>
      <c r="D89" s="16">
        <f t="shared" si="10"/>
        <v>79</v>
      </c>
      <c r="E89" s="88"/>
      <c r="F89" s="17"/>
      <c r="G89" s="17"/>
      <c r="H89" s="50"/>
      <c r="I89" s="50"/>
      <c r="J89" s="50"/>
      <c r="K89" s="50"/>
      <c r="L89" s="50"/>
      <c r="M89" s="50"/>
      <c r="N89" s="58">
        <f t="shared" si="5"/>
        <v>0</v>
      </c>
      <c r="P89" s="18"/>
      <c r="BP89" s="149" t="str">
        <f t="shared" si="11"/>
        <v/>
      </c>
      <c r="BQ89" s="149" t="str">
        <f t="shared" si="12"/>
        <v/>
      </c>
      <c r="BR89" s="149" t="str">
        <f t="shared" si="13"/>
        <v/>
      </c>
    </row>
    <row r="90" spans="1:70" s="14" customFormat="1" x14ac:dyDescent="0.3">
      <c r="A90" s="13" t="str">
        <f>L5</f>
        <v/>
      </c>
      <c r="B90" s="13"/>
      <c r="C90" s="13"/>
      <c r="D90" s="16">
        <f t="shared" si="10"/>
        <v>80</v>
      </c>
      <c r="E90" s="88"/>
      <c r="F90" s="17"/>
      <c r="G90" s="17"/>
      <c r="H90" s="50"/>
      <c r="I90" s="50"/>
      <c r="J90" s="50"/>
      <c r="K90" s="50"/>
      <c r="L90" s="50"/>
      <c r="M90" s="50"/>
      <c r="N90" s="58">
        <f t="shared" si="5"/>
        <v>0</v>
      </c>
      <c r="P90" s="18"/>
      <c r="BP90" s="149" t="str">
        <f t="shared" si="11"/>
        <v/>
      </c>
      <c r="BQ90" s="149" t="str">
        <f t="shared" si="12"/>
        <v/>
      </c>
      <c r="BR90" s="149" t="str">
        <f t="shared" si="13"/>
        <v/>
      </c>
    </row>
    <row r="91" spans="1:70" s="14" customFormat="1" x14ac:dyDescent="0.3">
      <c r="A91" s="19" t="str">
        <f>M5</f>
        <v/>
      </c>
      <c r="B91" s="19"/>
      <c r="C91" s="19"/>
      <c r="D91" s="16">
        <f t="shared" si="10"/>
        <v>81</v>
      </c>
      <c r="E91" s="88"/>
      <c r="F91" s="17"/>
      <c r="G91" s="17"/>
      <c r="H91" s="50"/>
      <c r="I91" s="50"/>
      <c r="J91" s="50"/>
      <c r="K91" s="50"/>
      <c r="L91" s="50"/>
      <c r="M91" s="50"/>
      <c r="N91" s="58">
        <f t="shared" si="5"/>
        <v>0</v>
      </c>
      <c r="P91" s="18"/>
      <c r="BP91" s="149" t="str">
        <f t="shared" si="11"/>
        <v/>
      </c>
      <c r="BQ91" s="149" t="str">
        <f t="shared" si="12"/>
        <v/>
      </c>
      <c r="BR91" s="149" t="str">
        <f t="shared" si="13"/>
        <v/>
      </c>
    </row>
    <row r="92" spans="1:70" s="14" customFormat="1" x14ac:dyDescent="0.3">
      <c r="D92" s="16">
        <f t="shared" si="10"/>
        <v>82</v>
      </c>
      <c r="E92" s="89"/>
      <c r="F92" s="17"/>
      <c r="G92" s="17"/>
      <c r="H92" s="50"/>
      <c r="I92" s="50"/>
      <c r="J92" s="50"/>
      <c r="K92" s="50"/>
      <c r="L92" s="50"/>
      <c r="M92" s="50"/>
      <c r="N92" s="58">
        <f t="shared" si="5"/>
        <v>0</v>
      </c>
      <c r="P92" s="18"/>
      <c r="BP92" s="149" t="str">
        <f t="shared" si="11"/>
        <v/>
      </c>
      <c r="BQ92" s="149" t="str">
        <f t="shared" si="12"/>
        <v/>
      </c>
      <c r="BR92" s="149" t="str">
        <f t="shared" si="13"/>
        <v/>
      </c>
    </row>
    <row r="93" spans="1:70" s="14" customFormat="1" x14ac:dyDescent="0.3">
      <c r="D93" s="16">
        <f t="shared" si="10"/>
        <v>83</v>
      </c>
      <c r="E93" s="88"/>
      <c r="F93" s="17"/>
      <c r="G93" s="17"/>
      <c r="H93" s="50"/>
      <c r="I93" s="50"/>
      <c r="J93" s="50"/>
      <c r="K93" s="50"/>
      <c r="L93" s="50"/>
      <c r="M93" s="50"/>
      <c r="N93" s="58">
        <f t="shared" si="5"/>
        <v>0</v>
      </c>
      <c r="P93" s="18"/>
      <c r="BP93" s="149" t="str">
        <f t="shared" si="11"/>
        <v/>
      </c>
      <c r="BQ93" s="149" t="str">
        <f t="shared" si="12"/>
        <v/>
      </c>
      <c r="BR93" s="149" t="str">
        <f t="shared" si="13"/>
        <v/>
      </c>
    </row>
    <row r="94" spans="1:70" s="14" customFormat="1" x14ac:dyDescent="0.3">
      <c r="D94" s="16">
        <f t="shared" si="10"/>
        <v>84</v>
      </c>
      <c r="E94" s="88"/>
      <c r="F94" s="17"/>
      <c r="G94" s="17"/>
      <c r="H94" s="50"/>
      <c r="I94" s="50"/>
      <c r="J94" s="50"/>
      <c r="K94" s="50"/>
      <c r="L94" s="50"/>
      <c r="M94" s="50"/>
      <c r="N94" s="58">
        <f t="shared" si="5"/>
        <v>0</v>
      </c>
      <c r="P94" s="18"/>
      <c r="BP94" s="149" t="str">
        <f t="shared" si="11"/>
        <v/>
      </c>
      <c r="BQ94" s="149" t="str">
        <f t="shared" si="12"/>
        <v/>
      </c>
      <c r="BR94" s="149" t="str">
        <f t="shared" si="13"/>
        <v/>
      </c>
    </row>
    <row r="95" spans="1:70" s="14" customFormat="1" x14ac:dyDescent="0.3">
      <c r="D95" s="16">
        <f t="shared" si="10"/>
        <v>85</v>
      </c>
      <c r="E95" s="88"/>
      <c r="F95" s="17"/>
      <c r="G95" s="17"/>
      <c r="H95" s="50"/>
      <c r="I95" s="50"/>
      <c r="J95" s="50"/>
      <c r="K95" s="50"/>
      <c r="L95" s="50"/>
      <c r="M95" s="50"/>
      <c r="N95" s="58">
        <f t="shared" si="5"/>
        <v>0</v>
      </c>
      <c r="P95" s="18"/>
      <c r="BP95" s="149" t="str">
        <f t="shared" si="11"/>
        <v/>
      </c>
      <c r="BQ95" s="149" t="str">
        <f t="shared" si="12"/>
        <v/>
      </c>
      <c r="BR95" s="149" t="str">
        <f t="shared" si="13"/>
        <v/>
      </c>
    </row>
    <row r="96" spans="1:70" s="14" customFormat="1" x14ac:dyDescent="0.3">
      <c r="D96" s="16">
        <f t="shared" si="10"/>
        <v>86</v>
      </c>
      <c r="E96" s="88"/>
      <c r="F96" s="17"/>
      <c r="G96" s="17"/>
      <c r="H96" s="50"/>
      <c r="I96" s="50"/>
      <c r="J96" s="50"/>
      <c r="K96" s="50"/>
      <c r="L96" s="50"/>
      <c r="M96" s="50"/>
      <c r="N96" s="58">
        <f t="shared" si="5"/>
        <v>0</v>
      </c>
      <c r="P96" s="18"/>
      <c r="BP96" s="149" t="str">
        <f t="shared" si="11"/>
        <v/>
      </c>
      <c r="BQ96" s="149" t="str">
        <f t="shared" si="12"/>
        <v/>
      </c>
      <c r="BR96" s="149" t="str">
        <f t="shared" si="13"/>
        <v/>
      </c>
    </row>
    <row r="97" spans="4:70" s="14" customFormat="1" x14ac:dyDescent="0.3">
      <c r="D97" s="16">
        <f t="shared" si="10"/>
        <v>87</v>
      </c>
      <c r="E97" s="88"/>
      <c r="F97" s="17"/>
      <c r="G97" s="17"/>
      <c r="H97" s="50"/>
      <c r="I97" s="50"/>
      <c r="J97" s="50"/>
      <c r="K97" s="50"/>
      <c r="L97" s="50"/>
      <c r="M97" s="50"/>
      <c r="N97" s="58">
        <f t="shared" si="5"/>
        <v>0</v>
      </c>
      <c r="P97" s="18"/>
      <c r="BP97" s="149" t="str">
        <f t="shared" si="11"/>
        <v/>
      </c>
      <c r="BQ97" s="149" t="str">
        <f t="shared" si="12"/>
        <v/>
      </c>
      <c r="BR97" s="149" t="str">
        <f t="shared" si="13"/>
        <v/>
      </c>
    </row>
    <row r="98" spans="4:70" s="14" customFormat="1" x14ac:dyDescent="0.3">
      <c r="D98" s="16">
        <f t="shared" si="10"/>
        <v>88</v>
      </c>
      <c r="E98" s="88"/>
      <c r="F98" s="17"/>
      <c r="G98" s="17"/>
      <c r="H98" s="50"/>
      <c r="I98" s="50"/>
      <c r="J98" s="50"/>
      <c r="K98" s="50"/>
      <c r="L98" s="50"/>
      <c r="M98" s="50"/>
      <c r="N98" s="58">
        <f t="shared" si="5"/>
        <v>0</v>
      </c>
      <c r="P98" s="18"/>
      <c r="BP98" s="149" t="str">
        <f t="shared" si="11"/>
        <v/>
      </c>
      <c r="BQ98" s="149" t="str">
        <f t="shared" si="12"/>
        <v/>
      </c>
      <c r="BR98" s="149" t="str">
        <f t="shared" si="13"/>
        <v/>
      </c>
    </row>
    <row r="99" spans="4:70" s="14" customFormat="1" x14ac:dyDescent="0.3">
      <c r="D99" s="16">
        <f t="shared" si="10"/>
        <v>89</v>
      </c>
      <c r="E99" s="88"/>
      <c r="F99" s="17"/>
      <c r="G99" s="17"/>
      <c r="H99" s="50"/>
      <c r="I99" s="50"/>
      <c r="J99" s="50"/>
      <c r="K99" s="50"/>
      <c r="L99" s="50"/>
      <c r="M99" s="50"/>
      <c r="N99" s="58">
        <f t="shared" si="5"/>
        <v>0</v>
      </c>
      <c r="P99" s="18"/>
      <c r="BP99" s="149" t="str">
        <f t="shared" si="11"/>
        <v/>
      </c>
      <c r="BQ99" s="149" t="str">
        <f t="shared" si="12"/>
        <v/>
      </c>
      <c r="BR99" s="149" t="str">
        <f t="shared" si="13"/>
        <v/>
      </c>
    </row>
    <row r="100" spans="4:70" s="14" customFormat="1" x14ac:dyDescent="0.3">
      <c r="D100" s="16">
        <f t="shared" si="10"/>
        <v>90</v>
      </c>
      <c r="E100" s="88"/>
      <c r="F100" s="17"/>
      <c r="G100" s="17"/>
      <c r="H100" s="50"/>
      <c r="I100" s="50"/>
      <c r="J100" s="50"/>
      <c r="K100" s="50"/>
      <c r="L100" s="50"/>
      <c r="M100" s="50"/>
      <c r="N100" s="58">
        <f t="shared" si="5"/>
        <v>0</v>
      </c>
      <c r="P100" s="18"/>
      <c r="BP100" s="149" t="str">
        <f t="shared" si="11"/>
        <v/>
      </c>
      <c r="BQ100" s="149" t="str">
        <f t="shared" si="12"/>
        <v/>
      </c>
      <c r="BR100" s="149" t="str">
        <f t="shared" si="13"/>
        <v/>
      </c>
    </row>
    <row r="101" spans="4:70" s="14" customFormat="1" x14ac:dyDescent="0.3">
      <c r="D101" s="16">
        <f t="shared" si="10"/>
        <v>91</v>
      </c>
      <c r="E101" s="88"/>
      <c r="F101" s="17"/>
      <c r="G101" s="17"/>
      <c r="H101" s="50"/>
      <c r="I101" s="50"/>
      <c r="J101" s="50"/>
      <c r="K101" s="50"/>
      <c r="L101" s="50"/>
      <c r="M101" s="50"/>
      <c r="N101" s="58">
        <f t="shared" si="5"/>
        <v>0</v>
      </c>
      <c r="P101" s="18"/>
      <c r="BP101" s="149" t="str">
        <f t="shared" si="11"/>
        <v/>
      </c>
      <c r="BQ101" s="149" t="str">
        <f t="shared" si="12"/>
        <v/>
      </c>
      <c r="BR101" s="149" t="str">
        <f t="shared" si="13"/>
        <v/>
      </c>
    </row>
    <row r="102" spans="4:70" s="14" customFormat="1" x14ac:dyDescent="0.3">
      <c r="D102" s="16">
        <f t="shared" si="10"/>
        <v>92</v>
      </c>
      <c r="E102" s="88"/>
      <c r="F102" s="17"/>
      <c r="G102" s="17"/>
      <c r="H102" s="50"/>
      <c r="I102" s="50"/>
      <c r="J102" s="50"/>
      <c r="K102" s="50"/>
      <c r="L102" s="50"/>
      <c r="M102" s="50"/>
      <c r="N102" s="58">
        <f t="shared" si="5"/>
        <v>0</v>
      </c>
      <c r="P102" s="18"/>
      <c r="BP102" s="149" t="str">
        <f t="shared" si="11"/>
        <v/>
      </c>
      <c r="BQ102" s="149" t="str">
        <f t="shared" si="12"/>
        <v/>
      </c>
      <c r="BR102" s="149" t="str">
        <f t="shared" si="13"/>
        <v/>
      </c>
    </row>
    <row r="103" spans="4:70" s="14" customFormat="1" x14ac:dyDescent="0.3">
      <c r="D103" s="16">
        <f t="shared" si="10"/>
        <v>93</v>
      </c>
      <c r="E103" s="88"/>
      <c r="F103" s="17"/>
      <c r="G103" s="17"/>
      <c r="H103" s="50"/>
      <c r="I103" s="50"/>
      <c r="J103" s="50"/>
      <c r="K103" s="50"/>
      <c r="L103" s="50"/>
      <c r="M103" s="50"/>
      <c r="N103" s="58">
        <f t="shared" si="5"/>
        <v>0</v>
      </c>
      <c r="P103" s="18"/>
      <c r="BP103" s="149" t="str">
        <f t="shared" si="11"/>
        <v/>
      </c>
      <c r="BQ103" s="149" t="str">
        <f t="shared" si="12"/>
        <v/>
      </c>
      <c r="BR103" s="149" t="str">
        <f t="shared" si="13"/>
        <v/>
      </c>
    </row>
    <row r="104" spans="4:70" s="14" customFormat="1" x14ac:dyDescent="0.3">
      <c r="D104" s="16">
        <f t="shared" si="10"/>
        <v>94</v>
      </c>
      <c r="E104" s="88"/>
      <c r="F104" s="17"/>
      <c r="G104" s="17"/>
      <c r="H104" s="50"/>
      <c r="I104" s="50"/>
      <c r="J104" s="50"/>
      <c r="K104" s="50"/>
      <c r="L104" s="50"/>
      <c r="M104" s="50"/>
      <c r="N104" s="58">
        <f t="shared" si="5"/>
        <v>0</v>
      </c>
      <c r="P104" s="18"/>
      <c r="BP104" s="149" t="str">
        <f t="shared" si="11"/>
        <v/>
      </c>
      <c r="BQ104" s="149" t="str">
        <f t="shared" si="12"/>
        <v/>
      </c>
      <c r="BR104" s="149" t="str">
        <f t="shared" si="13"/>
        <v/>
      </c>
    </row>
    <row r="105" spans="4:70" s="14" customFormat="1" x14ac:dyDescent="0.3">
      <c r="D105" s="16">
        <f t="shared" si="10"/>
        <v>95</v>
      </c>
      <c r="E105" s="88"/>
      <c r="F105" s="17"/>
      <c r="G105" s="17"/>
      <c r="H105" s="50"/>
      <c r="I105" s="50"/>
      <c r="J105" s="50"/>
      <c r="K105" s="50"/>
      <c r="L105" s="50"/>
      <c r="M105" s="50"/>
      <c r="N105" s="58">
        <f t="shared" si="5"/>
        <v>0</v>
      </c>
      <c r="P105" s="18"/>
      <c r="BP105" s="149" t="str">
        <f t="shared" si="11"/>
        <v/>
      </c>
      <c r="BQ105" s="149" t="str">
        <f t="shared" si="12"/>
        <v/>
      </c>
      <c r="BR105" s="149" t="str">
        <f t="shared" si="13"/>
        <v/>
      </c>
    </row>
    <row r="106" spans="4:70" s="14" customFormat="1" ht="12.75" customHeight="1" x14ac:dyDescent="0.3">
      <c r="D106" s="16">
        <f t="shared" si="10"/>
        <v>96</v>
      </c>
      <c r="E106" s="88"/>
      <c r="F106" s="17"/>
      <c r="G106" s="17"/>
      <c r="H106" s="50"/>
      <c r="I106" s="50"/>
      <c r="J106" s="50"/>
      <c r="K106" s="50"/>
      <c r="L106" s="50"/>
      <c r="M106" s="50"/>
      <c r="N106" s="58">
        <f t="shared" si="5"/>
        <v>0</v>
      </c>
      <c r="P106" s="18"/>
      <c r="BP106" s="149" t="str">
        <f t="shared" si="11"/>
        <v/>
      </c>
      <c r="BQ106" s="149" t="str">
        <f t="shared" si="12"/>
        <v/>
      </c>
      <c r="BR106" s="149" t="str">
        <f t="shared" si="13"/>
        <v/>
      </c>
    </row>
    <row r="107" spans="4:70" s="14" customFormat="1" x14ac:dyDescent="0.3">
      <c r="D107" s="16">
        <f t="shared" si="10"/>
        <v>97</v>
      </c>
      <c r="E107" s="88"/>
      <c r="F107" s="17"/>
      <c r="G107" s="17"/>
      <c r="H107" s="50"/>
      <c r="I107" s="50"/>
      <c r="J107" s="50"/>
      <c r="K107" s="50"/>
      <c r="L107" s="50"/>
      <c r="M107" s="50"/>
      <c r="N107" s="58">
        <f t="shared" si="5"/>
        <v>0</v>
      </c>
      <c r="P107" s="18"/>
      <c r="BP107" s="149" t="str">
        <f t="shared" si="11"/>
        <v/>
      </c>
      <c r="BQ107" s="149" t="str">
        <f t="shared" si="12"/>
        <v/>
      </c>
      <c r="BR107" s="149" t="str">
        <f t="shared" si="13"/>
        <v/>
      </c>
    </row>
    <row r="108" spans="4:70" s="14" customFormat="1" x14ac:dyDescent="0.3">
      <c r="D108" s="16">
        <f t="shared" si="10"/>
        <v>98</v>
      </c>
      <c r="E108" s="88"/>
      <c r="F108" s="17"/>
      <c r="G108" s="17"/>
      <c r="H108" s="50"/>
      <c r="I108" s="50"/>
      <c r="J108" s="50"/>
      <c r="K108" s="50"/>
      <c r="L108" s="50"/>
      <c r="M108" s="50"/>
      <c r="N108" s="58">
        <f t="shared" si="5"/>
        <v>0</v>
      </c>
      <c r="P108" s="18"/>
      <c r="BP108" s="149" t="str">
        <f t="shared" si="11"/>
        <v/>
      </c>
      <c r="BQ108" s="149" t="str">
        <f t="shared" si="12"/>
        <v/>
      </c>
      <c r="BR108" s="149" t="str">
        <f t="shared" si="13"/>
        <v/>
      </c>
    </row>
    <row r="109" spans="4:70" s="14" customFormat="1" x14ac:dyDescent="0.3">
      <c r="D109" s="16">
        <f t="shared" si="10"/>
        <v>99</v>
      </c>
      <c r="E109" s="88"/>
      <c r="F109" s="17"/>
      <c r="G109" s="17"/>
      <c r="H109" s="50"/>
      <c r="I109" s="50"/>
      <c r="J109" s="50"/>
      <c r="K109" s="50"/>
      <c r="L109" s="50"/>
      <c r="M109" s="50"/>
      <c r="N109" s="58">
        <f t="shared" si="5"/>
        <v>0</v>
      </c>
      <c r="P109" s="18"/>
      <c r="BP109" s="149" t="str">
        <f t="shared" si="11"/>
        <v/>
      </c>
      <c r="BQ109" s="149" t="str">
        <f t="shared" si="12"/>
        <v/>
      </c>
      <c r="BR109" s="149" t="str">
        <f t="shared" si="13"/>
        <v/>
      </c>
    </row>
    <row r="110" spans="4:70" s="14" customFormat="1" x14ac:dyDescent="0.3">
      <c r="D110" s="16">
        <f t="shared" si="10"/>
        <v>100</v>
      </c>
      <c r="E110" s="88"/>
      <c r="F110" s="17"/>
      <c r="G110" s="17"/>
      <c r="H110" s="50"/>
      <c r="I110" s="50"/>
      <c r="J110" s="50"/>
      <c r="K110" s="50"/>
      <c r="L110" s="50"/>
      <c r="M110" s="50"/>
      <c r="N110" s="58">
        <f t="shared" si="5"/>
        <v>0</v>
      </c>
      <c r="P110" s="18"/>
      <c r="BP110" s="149" t="str">
        <f t="shared" si="11"/>
        <v/>
      </c>
      <c r="BQ110" s="149" t="str">
        <f t="shared" si="12"/>
        <v/>
      </c>
      <c r="BR110" s="149" t="str">
        <f t="shared" si="13"/>
        <v/>
      </c>
    </row>
    <row r="111" spans="4:70" s="14" customFormat="1" x14ac:dyDescent="0.3">
      <c r="D111" s="16">
        <f t="shared" si="10"/>
        <v>101</v>
      </c>
      <c r="E111" s="88"/>
      <c r="F111" s="17"/>
      <c r="G111" s="17"/>
      <c r="H111" s="50"/>
      <c r="I111" s="50"/>
      <c r="J111" s="50"/>
      <c r="K111" s="50"/>
      <c r="L111" s="50"/>
      <c r="M111" s="50"/>
      <c r="N111" s="58">
        <f t="shared" si="5"/>
        <v>0</v>
      </c>
      <c r="P111" s="18"/>
      <c r="BP111" s="149" t="str">
        <f t="shared" si="11"/>
        <v/>
      </c>
      <c r="BQ111" s="149" t="str">
        <f t="shared" si="12"/>
        <v/>
      </c>
      <c r="BR111" s="149" t="str">
        <f t="shared" si="13"/>
        <v/>
      </c>
    </row>
    <row r="112" spans="4:70" s="14" customFormat="1" x14ac:dyDescent="0.3">
      <c r="D112" s="16">
        <f t="shared" si="10"/>
        <v>102</v>
      </c>
      <c r="E112" s="90"/>
      <c r="F112" s="17"/>
      <c r="G112" s="17"/>
      <c r="H112" s="57"/>
      <c r="I112" s="57"/>
      <c r="J112" s="57"/>
      <c r="K112" s="57"/>
      <c r="L112" s="57"/>
      <c r="M112" s="57"/>
      <c r="N112" s="58">
        <f t="shared" si="5"/>
        <v>0</v>
      </c>
      <c r="P112" s="18"/>
      <c r="BP112" s="149" t="str">
        <f t="shared" si="11"/>
        <v/>
      </c>
      <c r="BQ112" s="149" t="str">
        <f t="shared" si="12"/>
        <v/>
      </c>
      <c r="BR112" s="149" t="str">
        <f t="shared" si="13"/>
        <v/>
      </c>
    </row>
    <row r="113" spans="4:70" s="14" customFormat="1" x14ac:dyDescent="0.3">
      <c r="D113" s="16">
        <f t="shared" si="10"/>
        <v>103</v>
      </c>
      <c r="E113" s="91"/>
      <c r="F113" s="17"/>
      <c r="G113" s="17"/>
      <c r="H113" s="52"/>
      <c r="I113" s="52"/>
      <c r="J113" s="52"/>
      <c r="K113" s="52"/>
      <c r="L113" s="52"/>
      <c r="M113" s="143"/>
      <c r="N113" s="58">
        <f t="shared" si="5"/>
        <v>0</v>
      </c>
      <c r="P113" s="18"/>
      <c r="BP113" s="149" t="str">
        <f t="shared" si="11"/>
        <v/>
      </c>
      <c r="BQ113" s="149" t="str">
        <f t="shared" si="12"/>
        <v/>
      </c>
      <c r="BR113" s="149" t="str">
        <f t="shared" si="13"/>
        <v/>
      </c>
    </row>
    <row r="114" spans="4:70" s="21" customFormat="1" ht="21" customHeight="1" x14ac:dyDescent="0.3">
      <c r="D114" s="150" t="s">
        <v>13</v>
      </c>
      <c r="E114" s="151"/>
      <c r="F114" s="151"/>
      <c r="G114" s="151"/>
      <c r="H114" s="152">
        <f>SUM(H11:H113)</f>
        <v>0</v>
      </c>
      <c r="I114" s="152">
        <f>SUM(I11:I113)</f>
        <v>0</v>
      </c>
      <c r="J114" s="152">
        <f>SUM(J11:J113)</f>
        <v>0</v>
      </c>
      <c r="K114" s="152">
        <f t="shared" ref="K114" si="14">SUM(K11:K113)</f>
        <v>0</v>
      </c>
      <c r="L114" s="152">
        <f t="shared" ref="L114" si="15">SUM(L11:L113)</f>
        <v>0</v>
      </c>
      <c r="M114" s="152">
        <f t="shared" ref="M114" si="16">SUM(M11:M113)</f>
        <v>0</v>
      </c>
      <c r="N114" s="178">
        <f t="shared" ref="N114" si="17">SUM(N11:N113)</f>
        <v>0</v>
      </c>
      <c r="O114" s="176" t="s">
        <v>108</v>
      </c>
      <c r="P114" s="22"/>
    </row>
    <row r="115" spans="4:70" x14ac:dyDescent="0.3">
      <c r="D115" s="153"/>
      <c r="E115" s="154"/>
      <c r="F115" s="155" t="s">
        <v>24</v>
      </c>
      <c r="G115" s="155" t="s">
        <v>63</v>
      </c>
      <c r="H115" s="156" cm="1">
        <f t="array" ref="H115">SUM(SUMIFS(H$11:H$113,$BR$11:$BR$113,{"6"}))</f>
        <v>0</v>
      </c>
      <c r="I115" s="156" cm="1">
        <f t="array" ref="I115">SUM(SUMIFS(I$11:I$113,$BR$11:$BR$113,{"6"}))</f>
        <v>0</v>
      </c>
      <c r="J115" s="156" cm="1">
        <f t="array" ref="J115">SUM(SUMIFS(J$11:J$113,$BR$11:$BR$113,{"6"}))</f>
        <v>0</v>
      </c>
      <c r="K115" s="156" cm="1">
        <f t="array" ref="K115">SUM(SUMIFS(K$11:K$113,$BR$11:$BR$113,{"6"}))</f>
        <v>0</v>
      </c>
      <c r="L115" s="156" cm="1">
        <f t="array" ref="L115">SUM(SUMIFS(L$11:L$113,$BR$11:$BR$113,{"6"}))</f>
        <v>0</v>
      </c>
      <c r="M115" s="156" cm="1">
        <f t="array" ref="M115">SUM(SUMIFS(M$11:M$113,$BR$11:$BR$113,{"6"}))</f>
        <v>0</v>
      </c>
      <c r="N115" s="175">
        <f>SUM(H115:M115)</f>
        <v>0</v>
      </c>
      <c r="O115" s="177" t="e">
        <f>(N115/N$123)*100</f>
        <v>#DIV/0!</v>
      </c>
    </row>
    <row r="116" spans="4:70" x14ac:dyDescent="0.3">
      <c r="D116" s="153"/>
      <c r="E116" s="154"/>
      <c r="F116" s="155" t="s">
        <v>24</v>
      </c>
      <c r="G116" s="155" t="s">
        <v>116</v>
      </c>
      <c r="H116" s="156">
        <f>H115*0.12</f>
        <v>0</v>
      </c>
      <c r="I116" s="156">
        <f t="shared" ref="I116:M116" si="18">I115*0.12</f>
        <v>0</v>
      </c>
      <c r="J116" s="156">
        <f t="shared" si="18"/>
        <v>0</v>
      </c>
      <c r="K116" s="156">
        <f t="shared" si="18"/>
        <v>0</v>
      </c>
      <c r="L116" s="156">
        <f t="shared" si="18"/>
        <v>0</v>
      </c>
      <c r="M116" s="156">
        <f t="shared" si="18"/>
        <v>0</v>
      </c>
      <c r="N116" s="156">
        <f t="shared" ref="N116" si="19">N115*0.12</f>
        <v>0</v>
      </c>
      <c r="O116" s="177" t="e">
        <f>(N116/N$123)*100</f>
        <v>#DIV/0!</v>
      </c>
    </row>
    <row r="117" spans="4:70" x14ac:dyDescent="0.3">
      <c r="D117" s="153"/>
      <c r="E117" s="154"/>
      <c r="F117" s="155" t="s">
        <v>26</v>
      </c>
      <c r="G117" s="155" t="s">
        <v>59</v>
      </c>
      <c r="H117" s="156" cm="1">
        <f t="array" ref="H117">SUM(SUMIFS(H$11:H$113,$BR$11:$BR$113,{"8"}))</f>
        <v>0</v>
      </c>
      <c r="I117" s="156" cm="1">
        <f t="array" ref="I117">SUM(SUMIFS(I$11:I$113,$BR$11:$BR$113,{"8"}))</f>
        <v>0</v>
      </c>
      <c r="J117" s="156" cm="1">
        <f t="array" ref="J117">SUM(SUMIFS(J$11:J$113,$BR$11:$BR$113,{"8"}))</f>
        <v>0</v>
      </c>
      <c r="K117" s="156" cm="1">
        <f t="array" ref="K117">SUM(SUMIFS(K$11:K$113,$BR$11:$BR$113,{"8"}))</f>
        <v>0</v>
      </c>
      <c r="L117" s="156" cm="1">
        <f t="array" ref="L117">SUM(SUMIFS(L$11:L$113,$BR$11:$BR$113,{"8"}))</f>
        <v>0</v>
      </c>
      <c r="M117" s="156" cm="1">
        <f t="array" ref="M117">SUM(SUMIFS(M$11:M$113,$BR$11:$BR$113,{"8"}))</f>
        <v>0</v>
      </c>
      <c r="N117" s="175">
        <f t="shared" ref="N117:N122" si="20">SUM(H117:M117)</f>
        <v>0</v>
      </c>
      <c r="O117" s="177" t="e">
        <f t="shared" ref="O117:O122" si="21">(N117/N$123)*100</f>
        <v>#DIV/0!</v>
      </c>
    </row>
    <row r="118" spans="4:70" x14ac:dyDescent="0.3">
      <c r="D118" s="153"/>
      <c r="E118" s="154"/>
      <c r="F118" s="155" t="s">
        <v>26</v>
      </c>
      <c r="G118" s="155" t="s">
        <v>35</v>
      </c>
      <c r="H118" s="156" cm="1">
        <f t="array" ref="H118">SUM(SUMIFS(H$11:H$113,$BR$11:$BR$113,{"11"}))</f>
        <v>0</v>
      </c>
      <c r="I118" s="156" cm="1">
        <f t="array" ref="I118">SUM(SUMIFS(I$11:I$113,$BR$11:$BR$113,{"11"}))</f>
        <v>0</v>
      </c>
      <c r="J118" s="156" cm="1">
        <f t="array" ref="J118">SUM(SUMIFS(J$11:J$113,$BR$11:$BR$113,{"11"}))</f>
        <v>0</v>
      </c>
      <c r="K118" s="156" cm="1">
        <f t="array" ref="K118">SUM(SUMIFS(K$11:K$113,$BR$11:$BR$113,{"11"}))</f>
        <v>0</v>
      </c>
      <c r="L118" s="156" cm="1">
        <f t="array" ref="L118">SUM(SUMIFS(L$11:L$113,$BR$11:$BR$113,{"11"}))</f>
        <v>0</v>
      </c>
      <c r="M118" s="156" cm="1">
        <f t="array" ref="M118">SUM(SUMIFS(M$11:M$113,$BR$11:$BR$113,{"11"}))</f>
        <v>0</v>
      </c>
      <c r="N118" s="175">
        <f t="shared" si="20"/>
        <v>0</v>
      </c>
      <c r="O118" s="177" t="e">
        <f t="shared" si="21"/>
        <v>#DIV/0!</v>
      </c>
    </row>
    <row r="119" spans="4:70" x14ac:dyDescent="0.3">
      <c r="D119" s="153"/>
      <c r="E119" s="154"/>
      <c r="F119" s="155" t="s">
        <v>36</v>
      </c>
      <c r="G119" s="155" t="s">
        <v>59</v>
      </c>
      <c r="H119" s="156" cm="1">
        <f t="array" ref="H119">SUM(SUMIFS(H$11:H$113,$BR$11:$BR$113,{"9"}))</f>
        <v>0</v>
      </c>
      <c r="I119" s="156" cm="1">
        <f t="array" ref="I119">SUM(SUMIFS(I$11:I$113,$BR$11:$BR$113,{"9"}))</f>
        <v>0</v>
      </c>
      <c r="J119" s="156" cm="1">
        <f t="array" ref="J119">SUM(SUMIFS(J$11:J$113,$BR$11:$BR$113,{"9"}))</f>
        <v>0</v>
      </c>
      <c r="K119" s="156" cm="1">
        <f t="array" ref="K119">SUM(SUMIFS(K$11:K$113,$BR$11:$BR$113,{"9"}))</f>
        <v>0</v>
      </c>
      <c r="L119" s="156" cm="1">
        <f t="array" ref="L119">SUM(SUMIFS(L$11:L$113,$BR$11:$BR$113,{"9"}))</f>
        <v>0</v>
      </c>
      <c r="M119" s="156" cm="1">
        <f t="array" ref="M119">SUM(SUMIFS(M$11:M$113,$BR$11:$BR$113,{"9"}))</f>
        <v>0</v>
      </c>
      <c r="N119" s="175">
        <f t="shared" si="20"/>
        <v>0</v>
      </c>
      <c r="O119" s="177" t="e">
        <f t="shared" si="21"/>
        <v>#DIV/0!</v>
      </c>
    </row>
    <row r="120" spans="4:70" x14ac:dyDescent="0.3">
      <c r="D120" s="153"/>
      <c r="E120" s="154"/>
      <c r="F120" s="155" t="s">
        <v>36</v>
      </c>
      <c r="G120" s="155" t="s">
        <v>35</v>
      </c>
      <c r="H120" s="156" cm="1">
        <f t="array" ref="H120">SUM(SUMIFS(H$11:H$113,$BR$11:$BR$113,{"12"}))</f>
        <v>0</v>
      </c>
      <c r="I120" s="156" cm="1">
        <f t="array" ref="I120">SUM(SUMIFS(I$11:I$113,$BR$11:$BR$113,{"12"}))</f>
        <v>0</v>
      </c>
      <c r="J120" s="156" cm="1">
        <f t="array" ref="J120">SUM(SUMIFS(J$11:J$113,$BR$11:$BR$113,{"12"}))</f>
        <v>0</v>
      </c>
      <c r="K120" s="156" cm="1">
        <f t="array" ref="K120">SUM(SUMIFS(K$11:K$113,$BR$11:$BR$113,{"12"}))</f>
        <v>0</v>
      </c>
      <c r="L120" s="156" cm="1">
        <f t="array" ref="L120">SUM(SUMIFS(L$11:L$113,$BR$11:$BR$113,{"12"}))</f>
        <v>0</v>
      </c>
      <c r="M120" s="156" cm="1">
        <f t="array" ref="M120">SUM(SUMIFS(M$11:M$113,$BR$11:$BR$113,{"12"}))</f>
        <v>0</v>
      </c>
      <c r="N120" s="175">
        <f t="shared" si="20"/>
        <v>0</v>
      </c>
      <c r="O120" s="177" t="e">
        <f t="shared" si="21"/>
        <v>#DIV/0!</v>
      </c>
    </row>
    <row r="121" spans="4:70" x14ac:dyDescent="0.3">
      <c r="D121" s="153"/>
      <c r="E121" s="154"/>
      <c r="F121" s="155" t="s">
        <v>51</v>
      </c>
      <c r="G121" s="155" t="s">
        <v>59</v>
      </c>
      <c r="H121" s="156" cm="1">
        <f t="array" ref="H121">SUM(SUMIFS(H$11:H$113,$BR$11:$BR$113,{"10"}))</f>
        <v>0</v>
      </c>
      <c r="I121" s="156" cm="1">
        <f t="array" ref="I121">SUM(SUMIFS(I$11:I$113,$BR$11:$BR$113,{"10"}))</f>
        <v>0</v>
      </c>
      <c r="J121" s="156" cm="1">
        <f t="array" ref="J121">SUM(SUMIFS(J$11:J$113,$BR$11:$BR$113,{"10"}))</f>
        <v>0</v>
      </c>
      <c r="K121" s="156" cm="1">
        <f t="array" ref="K121">SUM(SUMIFS(K$11:K$113,$BR$11:$BR$113,{"10"}))</f>
        <v>0</v>
      </c>
      <c r="L121" s="156" cm="1">
        <f t="array" ref="L121">SUM(SUMIFS(L$11:L$113,$BR$11:$BR$113,{"10"}))</f>
        <v>0</v>
      </c>
      <c r="M121" s="156" cm="1">
        <f t="array" ref="M121">SUM(SUMIFS(M$11:M$113,$BR$11:$BR$113,{"10"}))</f>
        <v>0</v>
      </c>
      <c r="N121" s="175">
        <f t="shared" si="20"/>
        <v>0</v>
      </c>
      <c r="O121" s="177" t="e">
        <f t="shared" si="21"/>
        <v>#DIV/0!</v>
      </c>
    </row>
    <row r="122" spans="4:70" x14ac:dyDescent="0.3">
      <c r="D122" s="153"/>
      <c r="E122" s="154"/>
      <c r="F122" s="155" t="s">
        <v>51</v>
      </c>
      <c r="G122" s="155" t="s">
        <v>35</v>
      </c>
      <c r="H122" s="156" cm="1">
        <f t="array" ref="H122">SUM(SUMIFS(H$11:H$113,$BR$11:$BR$113,{"13"}))</f>
        <v>0</v>
      </c>
      <c r="I122" s="156" cm="1">
        <f t="array" ref="I122">SUM(SUMIFS(I$11:I$113,$BR$11:$BR$113,{"13"}))</f>
        <v>0</v>
      </c>
      <c r="J122" s="156" cm="1">
        <f t="array" ref="J122">SUM(SUMIFS(J$11:J$113,$BR$11:$BR$113,{"13"}))</f>
        <v>0</v>
      </c>
      <c r="K122" s="156" cm="1">
        <f t="array" ref="K122">SUM(SUMIFS(K$11:K$113,$BR$11:$BR$113,{"13"}))</f>
        <v>0</v>
      </c>
      <c r="L122" s="156" cm="1">
        <f t="array" ref="L122">SUM(SUMIFS(L$11:L$113,$BR$11:$BR$113,{"13"}))</f>
        <v>0</v>
      </c>
      <c r="M122" s="156" cm="1">
        <f t="array" ref="M122">SUM(SUMIFS(M$11:M$113,$BR$11:$BR$113,{"13"}))</f>
        <v>0</v>
      </c>
      <c r="N122" s="175">
        <f t="shared" si="20"/>
        <v>0</v>
      </c>
      <c r="O122" s="177" t="e">
        <f t="shared" si="21"/>
        <v>#DIV/0!</v>
      </c>
    </row>
    <row r="123" spans="4:70" x14ac:dyDescent="0.3">
      <c r="D123" s="153"/>
      <c r="E123" s="154"/>
      <c r="F123" s="155"/>
      <c r="G123" s="155" t="s">
        <v>64</v>
      </c>
      <c r="H123" s="156">
        <f>SUM(H115:H122)</f>
        <v>0</v>
      </c>
      <c r="I123" s="156">
        <f t="shared" ref="I123:M123" si="22">SUM(I115:I122)</f>
        <v>0</v>
      </c>
      <c r="J123" s="156">
        <f t="shared" si="22"/>
        <v>0</v>
      </c>
      <c r="K123" s="156">
        <f t="shared" si="22"/>
        <v>0</v>
      </c>
      <c r="L123" s="156">
        <f t="shared" si="22"/>
        <v>0</v>
      </c>
      <c r="M123" s="156">
        <f t="shared" si="22"/>
        <v>0</v>
      </c>
      <c r="N123" s="175">
        <f>SUM(N115:N122)</f>
        <v>0</v>
      </c>
      <c r="O123" s="177" t="e">
        <f>SUM(O115:O122)</f>
        <v>#DIV/0!</v>
      </c>
    </row>
    <row r="124" spans="4:70" x14ac:dyDescent="0.3">
      <c r="D124" s="153"/>
      <c r="E124" s="154"/>
      <c r="F124" s="155"/>
      <c r="G124" s="155" t="s">
        <v>57</v>
      </c>
      <c r="H124" s="156" t="str">
        <f>IF(H123-H116=H114,"True","False")</f>
        <v>True</v>
      </c>
      <c r="I124" s="156" t="str">
        <f t="shared" ref="I124:M124" si="23">IF(I123-I116=I114,"True","False")</f>
        <v>True</v>
      </c>
      <c r="J124" s="156" t="str">
        <f t="shared" si="23"/>
        <v>True</v>
      </c>
      <c r="K124" s="156" t="str">
        <f t="shared" si="23"/>
        <v>True</v>
      </c>
      <c r="L124" s="156" t="str">
        <f t="shared" si="23"/>
        <v>True</v>
      </c>
      <c r="M124" s="156" t="str">
        <f t="shared" si="23"/>
        <v>True</v>
      </c>
      <c r="N124" s="175"/>
      <c r="O124" s="153"/>
    </row>
    <row r="125" spans="4:70" x14ac:dyDescent="0.3">
      <c r="D125" s="19"/>
    </row>
    <row r="126" spans="4:70" x14ac:dyDescent="0.3">
      <c r="D126" s="19"/>
    </row>
  </sheetData>
  <mergeCells count="3">
    <mergeCell ref="D4:M4"/>
    <mergeCell ref="D2:N2"/>
    <mergeCell ref="C6:C10"/>
  </mergeCells>
  <pageMargins left="0.70866141732283472" right="0.70866141732283472" top="0.74803149606299213" bottom="0.74803149606299213" header="0.31496062992125984" footer="0.31496062992125984"/>
  <pageSetup paperSize="9" scale="66"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64E75D38-DFE9-4A75-BF6C-D9ED459DF2E8}">
          <x14:formula1>
            <xm:f>List!$A$1:$A$4</xm:f>
          </x14:formula1>
          <xm:sqref>F11:F113</xm:sqref>
        </x14:dataValidation>
        <x14:dataValidation type="list" allowBlank="1" showInputMessage="1" showErrorMessage="1" xr:uid="{AB8D9D15-CFBC-4511-BD2E-DCE98466D06F}">
          <x14:formula1>
            <xm:f>List!$A$1:$A$3</xm:f>
          </x14:formula1>
          <xm:sqref>F6:F10</xm:sqref>
        </x14:dataValidation>
        <x14:dataValidation type="list" allowBlank="1" showInputMessage="1" showErrorMessage="1" xr:uid="{4904C628-92E9-4E30-9E52-C3118146C98A}">
          <x14:formula1>
            <xm:f>List!$A$11:$A$13</xm:f>
          </x14:formula1>
          <xm:sqref>G6:G113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4D185-7C20-43F6-980D-49904ACC4465}">
  <dimension ref="A2:Q79"/>
  <sheetViews>
    <sheetView topLeftCell="A55" workbookViewId="0">
      <selection activeCell="J86" sqref="J86"/>
    </sheetView>
  </sheetViews>
  <sheetFormatPr defaultRowHeight="14" x14ac:dyDescent="0.3"/>
  <cols>
    <col min="4" max="4" width="10.4609375" bestFit="1" customWidth="1"/>
    <col min="5" max="6" width="10" bestFit="1" customWidth="1"/>
    <col min="8" max="8" width="9.23046875" bestFit="1" customWidth="1"/>
    <col min="10" max="10" width="13.23046875" customWidth="1"/>
    <col min="12" max="12" width="10.765625" bestFit="1" customWidth="1"/>
    <col min="13" max="13" width="10.23046875" bestFit="1" customWidth="1"/>
    <col min="16" max="16" width="11" customWidth="1"/>
    <col min="17" max="17" width="10.765625" bestFit="1" customWidth="1"/>
  </cols>
  <sheetData>
    <row r="2" spans="1:13" x14ac:dyDescent="0.3">
      <c r="A2" t="s">
        <v>88</v>
      </c>
      <c r="D2" s="167">
        <v>1864700</v>
      </c>
      <c r="E2" s="167">
        <v>1156300</v>
      </c>
      <c r="F2" s="167">
        <v>988000</v>
      </c>
      <c r="G2" s="167">
        <v>0</v>
      </c>
      <c r="H2" s="167">
        <v>0</v>
      </c>
      <c r="I2" s="167">
        <v>0</v>
      </c>
    </row>
    <row r="3" spans="1:13" x14ac:dyDescent="0.3">
      <c r="B3" t="s">
        <v>24</v>
      </c>
      <c r="C3" t="s">
        <v>63</v>
      </c>
      <c r="D3">
        <v>431800</v>
      </c>
      <c r="E3">
        <v>431800</v>
      </c>
      <c r="F3">
        <v>317500</v>
      </c>
      <c r="G3">
        <v>0</v>
      </c>
      <c r="H3">
        <v>0</v>
      </c>
      <c r="I3">
        <v>0</v>
      </c>
    </row>
    <row r="4" spans="1:13" x14ac:dyDescent="0.3">
      <c r="B4" t="s">
        <v>26</v>
      </c>
      <c r="C4" t="s">
        <v>59</v>
      </c>
      <c r="D4">
        <v>54000</v>
      </c>
      <c r="E4">
        <v>54000</v>
      </c>
      <c r="F4">
        <v>0</v>
      </c>
      <c r="G4">
        <v>0</v>
      </c>
      <c r="H4">
        <v>0</v>
      </c>
      <c r="I4">
        <v>0</v>
      </c>
    </row>
    <row r="5" spans="1:13" x14ac:dyDescent="0.3">
      <c r="B5" t="s">
        <v>26</v>
      </c>
      <c r="C5" t="s">
        <v>35</v>
      </c>
      <c r="D5">
        <v>190500</v>
      </c>
      <c r="E5">
        <v>190500</v>
      </c>
      <c r="F5">
        <v>190500</v>
      </c>
      <c r="G5">
        <v>0</v>
      </c>
      <c r="H5">
        <v>0</v>
      </c>
      <c r="I5">
        <v>0</v>
      </c>
    </row>
    <row r="6" spans="1:13" x14ac:dyDescent="0.3">
      <c r="B6" t="s">
        <v>36</v>
      </c>
      <c r="C6" t="s">
        <v>59</v>
      </c>
      <c r="D6">
        <v>95200</v>
      </c>
      <c r="E6">
        <v>0</v>
      </c>
      <c r="F6">
        <v>0</v>
      </c>
      <c r="G6">
        <v>0</v>
      </c>
      <c r="H6">
        <v>0</v>
      </c>
      <c r="I6">
        <v>0</v>
      </c>
    </row>
    <row r="7" spans="1:13" x14ac:dyDescent="0.3">
      <c r="B7" t="s">
        <v>36</v>
      </c>
      <c r="C7" t="s">
        <v>35</v>
      </c>
      <c r="D7">
        <v>528200</v>
      </c>
      <c r="E7">
        <v>0</v>
      </c>
      <c r="F7">
        <v>0</v>
      </c>
      <c r="G7">
        <v>0</v>
      </c>
      <c r="H7">
        <v>0</v>
      </c>
      <c r="I7">
        <v>0</v>
      </c>
    </row>
    <row r="8" spans="1:13" x14ac:dyDescent="0.3">
      <c r="B8" t="s">
        <v>51</v>
      </c>
      <c r="C8" t="s">
        <v>59</v>
      </c>
      <c r="D8">
        <v>480000</v>
      </c>
      <c r="E8">
        <v>480000</v>
      </c>
      <c r="F8">
        <v>480000</v>
      </c>
      <c r="G8">
        <v>0</v>
      </c>
      <c r="H8">
        <v>0</v>
      </c>
      <c r="I8">
        <v>0</v>
      </c>
    </row>
    <row r="9" spans="1:13" x14ac:dyDescent="0.3">
      <c r="B9" t="s">
        <v>51</v>
      </c>
      <c r="C9" t="s">
        <v>35</v>
      </c>
      <c r="D9">
        <v>85000</v>
      </c>
      <c r="E9">
        <v>0</v>
      </c>
      <c r="F9">
        <v>0</v>
      </c>
      <c r="G9">
        <v>0</v>
      </c>
      <c r="H9">
        <v>0</v>
      </c>
      <c r="I9">
        <v>0</v>
      </c>
    </row>
    <row r="10" spans="1:13" x14ac:dyDescent="0.3">
      <c r="C10" t="s">
        <v>64</v>
      </c>
      <c r="D10">
        <v>1864700</v>
      </c>
      <c r="E10">
        <v>1156300</v>
      </c>
      <c r="F10">
        <v>988000</v>
      </c>
      <c r="G10">
        <v>0</v>
      </c>
      <c r="H10">
        <v>0</v>
      </c>
      <c r="I10">
        <v>0</v>
      </c>
      <c r="L10" s="156">
        <f>SUM(D10:I10)</f>
        <v>4009000</v>
      </c>
      <c r="M10" s="171">
        <f>SUM(D4:I9)</f>
        <v>2827900</v>
      </c>
    </row>
    <row r="11" spans="1:13" x14ac:dyDescent="0.3">
      <c r="C11" t="s">
        <v>57</v>
      </c>
      <c r="D11" t="s">
        <v>86</v>
      </c>
      <c r="E11" t="s">
        <v>86</v>
      </c>
      <c r="F11" t="s">
        <v>86</v>
      </c>
      <c r="G11" t="s">
        <v>86</v>
      </c>
      <c r="H11" t="s">
        <v>86</v>
      </c>
      <c r="I11" t="s">
        <v>86</v>
      </c>
    </row>
    <row r="14" spans="1:13" x14ac:dyDescent="0.3">
      <c r="A14" t="s">
        <v>87</v>
      </c>
      <c r="D14" s="167">
        <v>37000</v>
      </c>
      <c r="E14" s="167">
        <v>70000</v>
      </c>
      <c r="F14" s="167">
        <v>65000</v>
      </c>
      <c r="G14" s="167">
        <v>0</v>
      </c>
      <c r="H14" s="167">
        <v>0</v>
      </c>
      <c r="I14" s="167">
        <v>0</v>
      </c>
      <c r="J14" s="167">
        <v>172000</v>
      </c>
    </row>
    <row r="15" spans="1:13" x14ac:dyDescent="0.3">
      <c r="C15" t="s">
        <v>63</v>
      </c>
      <c r="D15">
        <v>3500</v>
      </c>
      <c r="E15">
        <v>20000</v>
      </c>
      <c r="F15">
        <v>17500</v>
      </c>
      <c r="G15">
        <v>0</v>
      </c>
      <c r="H15">
        <v>0</v>
      </c>
      <c r="I15">
        <v>0</v>
      </c>
      <c r="J15">
        <v>41000</v>
      </c>
    </row>
    <row r="16" spans="1:13" x14ac:dyDescent="0.3">
      <c r="C16" t="s">
        <v>59</v>
      </c>
      <c r="D16">
        <v>0</v>
      </c>
      <c r="E16">
        <v>0</v>
      </c>
      <c r="F16">
        <v>0</v>
      </c>
      <c r="G16">
        <v>0</v>
      </c>
      <c r="H16">
        <v>0</v>
      </c>
      <c r="I16">
        <v>0</v>
      </c>
      <c r="J16">
        <v>0</v>
      </c>
    </row>
    <row r="17" spans="1:13" x14ac:dyDescent="0.3">
      <c r="C17" t="s">
        <v>35</v>
      </c>
      <c r="D17">
        <v>3500</v>
      </c>
      <c r="E17">
        <v>5000</v>
      </c>
      <c r="F17">
        <v>0</v>
      </c>
      <c r="G17">
        <v>0</v>
      </c>
      <c r="H17">
        <v>0</v>
      </c>
      <c r="I17">
        <v>0</v>
      </c>
      <c r="J17">
        <v>8500</v>
      </c>
    </row>
    <row r="18" spans="1:13" x14ac:dyDescent="0.3">
      <c r="C18" t="s">
        <v>59</v>
      </c>
      <c r="D18">
        <v>0</v>
      </c>
      <c r="E18">
        <v>0</v>
      </c>
      <c r="F18">
        <v>17500</v>
      </c>
      <c r="G18">
        <v>0</v>
      </c>
      <c r="H18">
        <v>0</v>
      </c>
      <c r="I18">
        <v>0</v>
      </c>
      <c r="J18">
        <v>17500</v>
      </c>
    </row>
    <row r="19" spans="1:13" x14ac:dyDescent="0.3">
      <c r="C19" t="s">
        <v>35</v>
      </c>
      <c r="D19">
        <v>0</v>
      </c>
      <c r="E19">
        <v>15000</v>
      </c>
      <c r="F19">
        <v>0</v>
      </c>
      <c r="G19">
        <v>0</v>
      </c>
      <c r="H19">
        <v>0</v>
      </c>
      <c r="I19">
        <v>0</v>
      </c>
      <c r="J19">
        <v>15000</v>
      </c>
    </row>
    <row r="20" spans="1:13" x14ac:dyDescent="0.3">
      <c r="C20" t="s">
        <v>59</v>
      </c>
      <c r="D20">
        <v>30000</v>
      </c>
      <c r="E20">
        <v>30000</v>
      </c>
      <c r="F20">
        <v>30000</v>
      </c>
      <c r="G20">
        <v>0</v>
      </c>
      <c r="H20">
        <v>0</v>
      </c>
      <c r="I20">
        <v>0</v>
      </c>
      <c r="J20">
        <v>90000</v>
      </c>
    </row>
    <row r="21" spans="1:13" x14ac:dyDescent="0.3">
      <c r="C21" t="s">
        <v>35</v>
      </c>
      <c r="D21">
        <v>0</v>
      </c>
      <c r="E21">
        <v>0</v>
      </c>
      <c r="F21">
        <v>0</v>
      </c>
      <c r="G21">
        <v>0</v>
      </c>
      <c r="H21">
        <v>0</v>
      </c>
      <c r="I21">
        <v>0</v>
      </c>
      <c r="J21">
        <v>0</v>
      </c>
    </row>
    <row r="22" spans="1:13" x14ac:dyDescent="0.3">
      <c r="C22" t="s">
        <v>64</v>
      </c>
      <c r="D22">
        <v>37000</v>
      </c>
      <c r="E22">
        <v>70000</v>
      </c>
      <c r="F22">
        <v>65000</v>
      </c>
      <c r="G22">
        <v>0</v>
      </c>
      <c r="H22">
        <v>0</v>
      </c>
      <c r="I22">
        <v>0</v>
      </c>
      <c r="J22">
        <v>172000</v>
      </c>
      <c r="L22" s="156">
        <f>SUM(D22:I22)</f>
        <v>172000</v>
      </c>
      <c r="M22">
        <f>SUM(D16:I21)</f>
        <v>131000</v>
      </c>
    </row>
    <row r="23" spans="1:13" x14ac:dyDescent="0.3">
      <c r="C23" t="s">
        <v>57</v>
      </c>
      <c r="D23" t="s">
        <v>86</v>
      </c>
      <c r="E23" t="s">
        <v>86</v>
      </c>
      <c r="F23" t="s">
        <v>86</v>
      </c>
      <c r="G23" t="s">
        <v>86</v>
      </c>
      <c r="H23" t="s">
        <v>86</v>
      </c>
      <c r="I23" t="s">
        <v>86</v>
      </c>
    </row>
    <row r="26" spans="1:13" ht="14.5" thickBot="1" x14ac:dyDescent="0.35">
      <c r="A26" t="s">
        <v>89</v>
      </c>
      <c r="C26" s="144"/>
      <c r="D26" s="54">
        <v>134000</v>
      </c>
      <c r="E26" s="54">
        <v>132000</v>
      </c>
      <c r="F26" s="54">
        <v>187000</v>
      </c>
      <c r="G26" s="54">
        <v>0</v>
      </c>
      <c r="H26" s="54">
        <v>0</v>
      </c>
      <c r="I26" s="54">
        <v>0</v>
      </c>
      <c r="J26" s="55">
        <v>453000</v>
      </c>
    </row>
    <row r="27" spans="1:13" x14ac:dyDescent="0.3">
      <c r="C27" s="155" t="s">
        <v>63</v>
      </c>
      <c r="D27" s="156">
        <v>107000</v>
      </c>
      <c r="E27" s="156">
        <v>97000</v>
      </c>
      <c r="F27" s="156">
        <v>85000</v>
      </c>
      <c r="G27" s="156">
        <v>0</v>
      </c>
      <c r="H27" s="156">
        <v>0</v>
      </c>
      <c r="I27" s="156">
        <v>0</v>
      </c>
      <c r="J27" s="156">
        <v>289000</v>
      </c>
    </row>
    <row r="28" spans="1:13" x14ac:dyDescent="0.3">
      <c r="C28" s="155" t="s">
        <v>59</v>
      </c>
      <c r="D28" s="156">
        <v>0</v>
      </c>
      <c r="E28" s="156">
        <v>0</v>
      </c>
      <c r="F28" s="156">
        <v>0</v>
      </c>
      <c r="G28" s="156">
        <v>0</v>
      </c>
      <c r="H28" s="156">
        <v>0</v>
      </c>
      <c r="I28" s="156">
        <v>0</v>
      </c>
      <c r="J28" s="156">
        <v>0</v>
      </c>
    </row>
    <row r="29" spans="1:13" x14ac:dyDescent="0.3">
      <c r="C29" s="155" t="s">
        <v>35</v>
      </c>
      <c r="D29" s="156">
        <v>13500</v>
      </c>
      <c r="E29" s="156">
        <v>17500</v>
      </c>
      <c r="F29" s="156">
        <v>0</v>
      </c>
      <c r="G29" s="156">
        <v>0</v>
      </c>
      <c r="H29" s="156">
        <v>0</v>
      </c>
      <c r="I29" s="156">
        <v>0</v>
      </c>
      <c r="J29" s="156">
        <v>31000</v>
      </c>
    </row>
    <row r="30" spans="1:13" x14ac:dyDescent="0.3">
      <c r="C30" s="155" t="s">
        <v>59</v>
      </c>
      <c r="D30" s="156">
        <v>0</v>
      </c>
      <c r="E30" s="156">
        <v>0</v>
      </c>
      <c r="F30" s="156">
        <v>0</v>
      </c>
      <c r="G30" s="156">
        <v>0</v>
      </c>
      <c r="H30" s="156">
        <v>0</v>
      </c>
      <c r="I30" s="156">
        <v>0</v>
      </c>
      <c r="J30" s="156">
        <v>0</v>
      </c>
    </row>
    <row r="31" spans="1:13" x14ac:dyDescent="0.3">
      <c r="C31" s="155" t="s">
        <v>35</v>
      </c>
      <c r="D31" s="156">
        <v>13500</v>
      </c>
      <c r="E31" s="156">
        <v>17500</v>
      </c>
      <c r="F31" s="156">
        <v>19000</v>
      </c>
      <c r="G31" s="156">
        <v>0</v>
      </c>
      <c r="H31" s="156">
        <v>0</v>
      </c>
      <c r="I31" s="156">
        <v>0</v>
      </c>
      <c r="J31" s="156">
        <v>50000</v>
      </c>
    </row>
    <row r="32" spans="1:13" x14ac:dyDescent="0.3">
      <c r="C32" s="155" t="s">
        <v>59</v>
      </c>
      <c r="D32" s="156">
        <v>0</v>
      </c>
      <c r="E32" s="156">
        <v>0</v>
      </c>
      <c r="F32" s="156">
        <v>83000</v>
      </c>
      <c r="G32" s="156">
        <v>0</v>
      </c>
      <c r="H32" s="156">
        <v>0</v>
      </c>
      <c r="I32" s="156">
        <v>0</v>
      </c>
      <c r="J32" s="156">
        <v>83000</v>
      </c>
    </row>
    <row r="33" spans="1:13" x14ac:dyDescent="0.3">
      <c r="C33" s="155" t="s">
        <v>35</v>
      </c>
      <c r="D33" s="156">
        <v>0</v>
      </c>
      <c r="E33" s="156">
        <v>0</v>
      </c>
      <c r="F33" s="156">
        <v>0</v>
      </c>
      <c r="G33" s="156">
        <v>0</v>
      </c>
      <c r="H33" s="156">
        <v>0</v>
      </c>
      <c r="I33" s="156">
        <v>0</v>
      </c>
      <c r="J33" s="156">
        <v>0</v>
      </c>
    </row>
    <row r="34" spans="1:13" x14ac:dyDescent="0.3">
      <c r="C34" s="155" t="s">
        <v>64</v>
      </c>
      <c r="D34" s="156">
        <v>134000</v>
      </c>
      <c r="E34" s="156">
        <v>132000</v>
      </c>
      <c r="F34" s="156">
        <v>187000</v>
      </c>
      <c r="G34" s="156">
        <v>0</v>
      </c>
      <c r="H34" s="156">
        <v>0</v>
      </c>
      <c r="I34" s="156">
        <v>0</v>
      </c>
      <c r="J34" s="156">
        <v>453000</v>
      </c>
      <c r="L34" s="156">
        <f>SUM(D34:I34)</f>
        <v>453000</v>
      </c>
      <c r="M34">
        <f>SUM(D28:I33)</f>
        <v>164000</v>
      </c>
    </row>
    <row r="35" spans="1:13" x14ac:dyDescent="0.3">
      <c r="C35" s="155" t="s">
        <v>57</v>
      </c>
      <c r="D35" s="156" t="s">
        <v>86</v>
      </c>
      <c r="E35" s="156" t="s">
        <v>86</v>
      </c>
      <c r="F35" s="156" t="s">
        <v>86</v>
      </c>
      <c r="G35" s="156" t="s">
        <v>86</v>
      </c>
      <c r="H35" s="156" t="s">
        <v>86</v>
      </c>
      <c r="I35" s="156" t="s">
        <v>86</v>
      </c>
      <c r="J35" s="156"/>
    </row>
    <row r="38" spans="1:13" ht="14.5" thickBot="1" x14ac:dyDescent="0.35">
      <c r="A38" t="s">
        <v>90</v>
      </c>
      <c r="C38" s="54"/>
      <c r="D38" s="54">
        <v>295000</v>
      </c>
      <c r="E38" s="54">
        <v>20000</v>
      </c>
      <c r="F38" s="54">
        <v>200000</v>
      </c>
      <c r="G38" s="54">
        <v>150000</v>
      </c>
      <c r="H38" s="54">
        <v>750000</v>
      </c>
      <c r="I38" s="55">
        <v>0</v>
      </c>
      <c r="J38" s="55">
        <v>1415000</v>
      </c>
    </row>
    <row r="39" spans="1:13" x14ac:dyDescent="0.3">
      <c r="C39" s="156"/>
      <c r="D39" s="156">
        <v>125000</v>
      </c>
      <c r="E39" s="156">
        <v>0</v>
      </c>
      <c r="F39" s="156">
        <v>0</v>
      </c>
      <c r="G39" s="156">
        <v>0</v>
      </c>
      <c r="H39" s="156">
        <v>0</v>
      </c>
      <c r="I39" s="156">
        <v>0</v>
      </c>
      <c r="J39" s="156">
        <v>125000</v>
      </c>
    </row>
    <row r="40" spans="1:13" x14ac:dyDescent="0.3">
      <c r="C40" s="156"/>
      <c r="D40" s="156">
        <v>100000</v>
      </c>
      <c r="E40" s="156">
        <v>0</v>
      </c>
      <c r="F40" s="156">
        <v>200000</v>
      </c>
      <c r="G40" s="156">
        <v>0</v>
      </c>
      <c r="H40" s="156">
        <v>0</v>
      </c>
      <c r="I40" s="156">
        <v>0</v>
      </c>
      <c r="J40" s="156">
        <v>300000</v>
      </c>
    </row>
    <row r="41" spans="1:13" x14ac:dyDescent="0.3">
      <c r="C41" s="156"/>
      <c r="D41" s="156">
        <v>20000</v>
      </c>
      <c r="E41" s="156">
        <v>20000</v>
      </c>
      <c r="F41" s="156">
        <v>0</v>
      </c>
      <c r="G41" s="156">
        <v>0</v>
      </c>
      <c r="H41" s="156">
        <v>750000</v>
      </c>
      <c r="I41" s="156">
        <v>0</v>
      </c>
      <c r="J41" s="156">
        <v>790000</v>
      </c>
    </row>
    <row r="42" spans="1:13" x14ac:dyDescent="0.3">
      <c r="C42" s="156"/>
      <c r="D42" s="156">
        <v>0</v>
      </c>
      <c r="E42" s="156">
        <v>0</v>
      </c>
      <c r="F42" s="156">
        <v>0</v>
      </c>
      <c r="G42" s="156">
        <v>0</v>
      </c>
      <c r="H42" s="156">
        <v>0</v>
      </c>
      <c r="I42" s="156">
        <v>0</v>
      </c>
      <c r="J42" s="156">
        <v>0</v>
      </c>
    </row>
    <row r="43" spans="1:13" x14ac:dyDescent="0.3">
      <c r="C43" s="156"/>
      <c r="D43" s="156">
        <v>0</v>
      </c>
      <c r="E43" s="156">
        <v>0</v>
      </c>
      <c r="F43" s="156">
        <v>0</v>
      </c>
      <c r="G43" s="156">
        <v>0</v>
      </c>
      <c r="H43" s="156">
        <v>0</v>
      </c>
      <c r="I43" s="156">
        <v>0</v>
      </c>
      <c r="J43" s="156">
        <v>0</v>
      </c>
    </row>
    <row r="44" spans="1:13" x14ac:dyDescent="0.3">
      <c r="C44" s="156"/>
      <c r="D44" s="156">
        <v>50000</v>
      </c>
      <c r="E44" s="156">
        <v>0</v>
      </c>
      <c r="F44" s="156">
        <v>0</v>
      </c>
      <c r="G44" s="156">
        <v>150000</v>
      </c>
      <c r="H44" s="156">
        <v>0</v>
      </c>
      <c r="I44" s="156">
        <v>0</v>
      </c>
      <c r="J44" s="156">
        <v>200000</v>
      </c>
    </row>
    <row r="45" spans="1:13" x14ac:dyDescent="0.3">
      <c r="C45" s="156"/>
      <c r="D45" s="156">
        <v>0</v>
      </c>
      <c r="E45" s="156">
        <v>0</v>
      </c>
      <c r="F45" s="156">
        <v>0</v>
      </c>
      <c r="G45" s="156">
        <v>0</v>
      </c>
      <c r="H45" s="156">
        <v>0</v>
      </c>
      <c r="I45" s="156">
        <v>0</v>
      </c>
      <c r="J45" s="156">
        <v>0</v>
      </c>
    </row>
    <row r="46" spans="1:13" x14ac:dyDescent="0.3">
      <c r="C46" s="156"/>
      <c r="D46" s="156">
        <v>295000</v>
      </c>
      <c r="E46" s="156">
        <v>20000</v>
      </c>
      <c r="F46" s="156">
        <v>200000</v>
      </c>
      <c r="G46" s="156">
        <v>150000</v>
      </c>
      <c r="H46" s="156">
        <v>750000</v>
      </c>
      <c r="I46" s="156">
        <v>0</v>
      </c>
      <c r="J46" s="156">
        <v>1415000</v>
      </c>
      <c r="L46" s="156">
        <f>SUM(D46:I46)</f>
        <v>1415000</v>
      </c>
      <c r="M46" s="171">
        <f>SUM(D40:I45)</f>
        <v>1290000</v>
      </c>
    </row>
    <row r="47" spans="1:13" x14ac:dyDescent="0.3">
      <c r="C47" s="156"/>
      <c r="D47" s="156" t="s">
        <v>86</v>
      </c>
      <c r="E47" s="156" t="s">
        <v>86</v>
      </c>
      <c r="F47" s="156" t="s">
        <v>86</v>
      </c>
      <c r="G47" s="156" t="s">
        <v>86</v>
      </c>
      <c r="H47" s="156" t="s">
        <v>86</v>
      </c>
      <c r="I47" s="156" t="s">
        <v>86</v>
      </c>
      <c r="J47" s="156"/>
    </row>
    <row r="48" spans="1:13" x14ac:dyDescent="0.3">
      <c r="C48" s="155"/>
    </row>
    <row r="49" spans="1:17" x14ac:dyDescent="0.3">
      <c r="L49">
        <f>SUM(L2:L47)</f>
        <v>6049000</v>
      </c>
      <c r="M49">
        <f>SUM(M2:M47)</f>
        <v>4412900</v>
      </c>
    </row>
    <row r="51" spans="1:17" x14ac:dyDescent="0.3">
      <c r="A51" t="s">
        <v>92</v>
      </c>
      <c r="D51" s="165">
        <f>D38+D26+D14+D2</f>
        <v>2330700</v>
      </c>
      <c r="E51" s="165">
        <f t="shared" ref="E51:J51" si="0">E38+E26+E14+E2</f>
        <v>1378300</v>
      </c>
      <c r="F51" s="165">
        <f t="shared" si="0"/>
        <v>1440000</v>
      </c>
      <c r="G51" s="165">
        <f t="shared" si="0"/>
        <v>150000</v>
      </c>
      <c r="H51" s="165">
        <f t="shared" si="0"/>
        <v>750000</v>
      </c>
      <c r="I51" s="165">
        <f t="shared" si="0"/>
        <v>0</v>
      </c>
      <c r="J51" s="165">
        <f t="shared" si="0"/>
        <v>2040000</v>
      </c>
      <c r="L51" s="165">
        <f>SUM(D51:I51)</f>
        <v>6049000</v>
      </c>
      <c r="P51" s="164">
        <v>2827900</v>
      </c>
    </row>
    <row r="52" spans="1:17" x14ac:dyDescent="0.3">
      <c r="C52" s="168" t="s">
        <v>63</v>
      </c>
      <c r="D52" s="169">
        <f t="shared" ref="D52:J52" si="1">D39+D27+D15+D3</f>
        <v>667300</v>
      </c>
      <c r="E52" s="169">
        <f t="shared" si="1"/>
        <v>548800</v>
      </c>
      <c r="F52" s="169">
        <f t="shared" si="1"/>
        <v>420000</v>
      </c>
      <c r="G52" s="169">
        <f t="shared" si="1"/>
        <v>0</v>
      </c>
      <c r="H52" s="169">
        <f t="shared" si="1"/>
        <v>0</v>
      </c>
      <c r="I52" s="169">
        <f t="shared" si="1"/>
        <v>0</v>
      </c>
      <c r="J52" s="169">
        <f t="shared" si="1"/>
        <v>455000</v>
      </c>
      <c r="K52" s="170"/>
      <c r="L52" s="169">
        <f>SUM(D52:I52)</f>
        <v>1636100</v>
      </c>
      <c r="O52" s="164"/>
      <c r="P52" s="2"/>
    </row>
    <row r="53" spans="1:17" x14ac:dyDescent="0.3">
      <c r="C53" s="155" t="s">
        <v>59</v>
      </c>
      <c r="D53" s="165">
        <f t="shared" ref="D53:J53" si="2">D40+D28+D16+D4</f>
        <v>154000</v>
      </c>
      <c r="E53" s="165">
        <f t="shared" si="2"/>
        <v>54000</v>
      </c>
      <c r="F53" s="165">
        <f t="shared" si="2"/>
        <v>200000</v>
      </c>
      <c r="G53" s="165">
        <f t="shared" si="2"/>
        <v>0</v>
      </c>
      <c r="H53" s="165">
        <f t="shared" si="2"/>
        <v>0</v>
      </c>
      <c r="I53" s="165">
        <f t="shared" si="2"/>
        <v>0</v>
      </c>
      <c r="J53" s="165">
        <f t="shared" si="2"/>
        <v>300000</v>
      </c>
      <c r="L53" s="165">
        <f t="shared" ref="L53:L58" si="3">SUM(D53:I53)</f>
        <v>408000</v>
      </c>
      <c r="O53" s="2"/>
      <c r="P53" s="2"/>
    </row>
    <row r="54" spans="1:17" x14ac:dyDescent="0.3">
      <c r="C54" s="155" t="s">
        <v>35</v>
      </c>
      <c r="D54" s="165">
        <f t="shared" ref="D54:J54" si="4">D41+D29+D17+D5</f>
        <v>227500</v>
      </c>
      <c r="E54" s="165">
        <f t="shared" si="4"/>
        <v>233000</v>
      </c>
      <c r="F54" s="165">
        <f t="shared" si="4"/>
        <v>190500</v>
      </c>
      <c r="G54" s="165">
        <f t="shared" si="4"/>
        <v>0</v>
      </c>
      <c r="H54" s="165">
        <f t="shared" si="4"/>
        <v>750000</v>
      </c>
      <c r="I54" s="165">
        <f t="shared" si="4"/>
        <v>0</v>
      </c>
      <c r="J54" s="165">
        <f t="shared" si="4"/>
        <v>829500</v>
      </c>
      <c r="L54" s="165">
        <f t="shared" si="3"/>
        <v>1401000</v>
      </c>
      <c r="M54" s="165">
        <f>L53+L54</f>
        <v>1809000</v>
      </c>
      <c r="O54" s="2"/>
      <c r="P54" s="164">
        <v>1666700</v>
      </c>
    </row>
    <row r="55" spans="1:17" x14ac:dyDescent="0.3">
      <c r="C55" s="155" t="s">
        <v>59</v>
      </c>
      <c r="D55" s="165">
        <f t="shared" ref="D55:J55" si="5">D42+D30+D18+D6</f>
        <v>95200</v>
      </c>
      <c r="E55" s="165">
        <f t="shared" si="5"/>
        <v>0</v>
      </c>
      <c r="F55" s="165">
        <f t="shared" si="5"/>
        <v>17500</v>
      </c>
      <c r="G55" s="165">
        <f t="shared" si="5"/>
        <v>0</v>
      </c>
      <c r="H55" s="165">
        <f t="shared" si="5"/>
        <v>0</v>
      </c>
      <c r="I55" s="165">
        <f t="shared" si="5"/>
        <v>0</v>
      </c>
      <c r="J55" s="165">
        <f t="shared" si="5"/>
        <v>17500</v>
      </c>
      <c r="L55" s="165">
        <f t="shared" si="3"/>
        <v>112700</v>
      </c>
      <c r="O55" s="164"/>
      <c r="P55" s="2"/>
    </row>
    <row r="56" spans="1:17" x14ac:dyDescent="0.3">
      <c r="C56" s="155" t="s">
        <v>35</v>
      </c>
      <c r="D56" s="165">
        <f t="shared" ref="D56:J56" si="6">D43+D31+D19+D7</f>
        <v>541700</v>
      </c>
      <c r="E56" s="165">
        <f t="shared" si="6"/>
        <v>32500</v>
      </c>
      <c r="F56" s="165">
        <f t="shared" si="6"/>
        <v>19000</v>
      </c>
      <c r="G56" s="165">
        <f t="shared" si="6"/>
        <v>0</v>
      </c>
      <c r="H56" s="165">
        <f t="shared" si="6"/>
        <v>0</v>
      </c>
      <c r="I56" s="165">
        <f t="shared" si="6"/>
        <v>0</v>
      </c>
      <c r="J56" s="165">
        <f t="shared" si="6"/>
        <v>65000</v>
      </c>
      <c r="L56" s="165">
        <f t="shared" si="3"/>
        <v>593200</v>
      </c>
      <c r="M56" s="165">
        <f>L55+L56</f>
        <v>705900</v>
      </c>
      <c r="O56" s="2"/>
      <c r="P56" s="2"/>
    </row>
    <row r="57" spans="1:17" x14ac:dyDescent="0.3">
      <c r="C57" s="155" t="s">
        <v>59</v>
      </c>
      <c r="D57" s="165">
        <f t="shared" ref="D57:J57" si="7">D44+D32+D20+D8</f>
        <v>560000</v>
      </c>
      <c r="E57" s="165">
        <f t="shared" si="7"/>
        <v>510000</v>
      </c>
      <c r="F57" s="165">
        <f t="shared" si="7"/>
        <v>593000</v>
      </c>
      <c r="G57" s="165">
        <f t="shared" si="7"/>
        <v>150000</v>
      </c>
      <c r="H57" s="165">
        <f t="shared" si="7"/>
        <v>0</v>
      </c>
      <c r="I57" s="165">
        <f t="shared" si="7"/>
        <v>0</v>
      </c>
      <c r="J57" s="165">
        <f t="shared" si="7"/>
        <v>373000</v>
      </c>
      <c r="L57" s="165">
        <f t="shared" si="3"/>
        <v>1813000</v>
      </c>
      <c r="O57" s="2"/>
      <c r="P57" s="164">
        <v>171000</v>
      </c>
    </row>
    <row r="58" spans="1:17" x14ac:dyDescent="0.3">
      <c r="C58" s="155" t="s">
        <v>35</v>
      </c>
      <c r="D58" s="165">
        <f t="shared" ref="D58:J58" si="8">D45+D33+D21+D9</f>
        <v>85000</v>
      </c>
      <c r="E58" s="165">
        <f t="shared" si="8"/>
        <v>0</v>
      </c>
      <c r="F58" s="165">
        <f t="shared" si="8"/>
        <v>0</v>
      </c>
      <c r="G58" s="165">
        <f t="shared" si="8"/>
        <v>0</v>
      </c>
      <c r="H58" s="165">
        <f t="shared" si="8"/>
        <v>0</v>
      </c>
      <c r="I58" s="165">
        <f t="shared" si="8"/>
        <v>0</v>
      </c>
      <c r="J58" s="165">
        <f t="shared" si="8"/>
        <v>0</v>
      </c>
      <c r="L58" s="165">
        <f t="shared" si="3"/>
        <v>85000</v>
      </c>
      <c r="M58" s="165">
        <f>L57+L58</f>
        <v>1898000</v>
      </c>
      <c r="O58" s="164"/>
      <c r="P58" s="2"/>
    </row>
    <row r="59" spans="1:17" x14ac:dyDescent="0.3">
      <c r="C59" s="155" t="s">
        <v>64</v>
      </c>
      <c r="D59" s="165">
        <f t="shared" ref="D59:J59" si="9">D46+D34+D22+D10</f>
        <v>2330700</v>
      </c>
      <c r="E59" s="165">
        <f t="shared" si="9"/>
        <v>1378300</v>
      </c>
      <c r="F59" s="165">
        <f t="shared" si="9"/>
        <v>1440000</v>
      </c>
      <c r="G59" s="165">
        <f t="shared" si="9"/>
        <v>150000</v>
      </c>
      <c r="H59" s="165">
        <f t="shared" si="9"/>
        <v>750000</v>
      </c>
      <c r="I59" s="165">
        <f t="shared" si="9"/>
        <v>0</v>
      </c>
      <c r="J59" s="165">
        <f t="shared" si="9"/>
        <v>2040000</v>
      </c>
      <c r="L59" s="165">
        <f>SUM(D59:I59)</f>
        <v>6049000</v>
      </c>
      <c r="O59" s="2"/>
      <c r="P59" s="2"/>
    </row>
    <row r="60" spans="1:17" x14ac:dyDescent="0.3">
      <c r="C60" s="155" t="s">
        <v>57</v>
      </c>
      <c r="M60" s="165">
        <f>SUM(M54:M58)</f>
        <v>4412900</v>
      </c>
      <c r="O60" s="2"/>
      <c r="P60" s="164">
        <v>1290000</v>
      </c>
      <c r="Q60" s="165">
        <f>SUM(P51:P60)</f>
        <v>5955600</v>
      </c>
    </row>
    <row r="61" spans="1:17" x14ac:dyDescent="0.3">
      <c r="O61" s="164"/>
    </row>
    <row r="62" spans="1:17" x14ac:dyDescent="0.3">
      <c r="C62" s="166" t="s">
        <v>91</v>
      </c>
      <c r="D62" s="165">
        <f>SUM(D53:D58)</f>
        <v>1663400</v>
      </c>
      <c r="E62" s="165">
        <f t="shared" ref="E62:J62" si="10">SUM(E53:E58)</f>
        <v>829500</v>
      </c>
      <c r="F62" s="165">
        <f t="shared" si="10"/>
        <v>1020000</v>
      </c>
      <c r="G62" s="165">
        <f t="shared" si="10"/>
        <v>150000</v>
      </c>
      <c r="H62" s="165">
        <f t="shared" si="10"/>
        <v>750000</v>
      </c>
      <c r="I62" s="165">
        <f t="shared" si="10"/>
        <v>0</v>
      </c>
      <c r="J62" s="165">
        <f t="shared" si="10"/>
        <v>1585000</v>
      </c>
      <c r="L62" s="165">
        <f>SUM(D62:I62)</f>
        <v>4412900</v>
      </c>
      <c r="M62" s="164">
        <v>4412900</v>
      </c>
    </row>
    <row r="63" spans="1:17" x14ac:dyDescent="0.3">
      <c r="C63" s="166" t="s">
        <v>24</v>
      </c>
      <c r="D63" s="165">
        <f>D52</f>
        <v>667300</v>
      </c>
      <c r="E63" s="165">
        <f t="shared" ref="E63:J63" si="11">E52</f>
        <v>548800</v>
      </c>
      <c r="F63" s="165">
        <f t="shared" si="11"/>
        <v>420000</v>
      </c>
      <c r="G63" s="165">
        <f t="shared" si="11"/>
        <v>0</v>
      </c>
      <c r="H63" s="165">
        <f t="shared" si="11"/>
        <v>0</v>
      </c>
      <c r="I63" s="165">
        <f t="shared" si="11"/>
        <v>0</v>
      </c>
      <c r="J63" s="165">
        <f t="shared" si="11"/>
        <v>455000</v>
      </c>
      <c r="L63" s="165">
        <f>SUM(D63:I63)</f>
        <v>1636100</v>
      </c>
    </row>
    <row r="65" spans="2:14" x14ac:dyDescent="0.3">
      <c r="L65" s="165">
        <f>L62+L63</f>
        <v>6049000</v>
      </c>
    </row>
    <row r="67" spans="2:14" x14ac:dyDescent="0.3">
      <c r="B67" t="s">
        <v>5</v>
      </c>
      <c r="D67" t="s">
        <v>93</v>
      </c>
      <c r="E67" t="s">
        <v>94</v>
      </c>
      <c r="F67" t="s">
        <v>95</v>
      </c>
      <c r="G67" t="s">
        <v>96</v>
      </c>
      <c r="H67" t="s">
        <v>97</v>
      </c>
      <c r="I67" t="s">
        <v>98</v>
      </c>
    </row>
    <row r="69" spans="2:14" x14ac:dyDescent="0.3">
      <c r="B69">
        <v>1643200</v>
      </c>
      <c r="D69">
        <v>629200</v>
      </c>
      <c r="E69">
        <v>534000</v>
      </c>
      <c r="F69">
        <v>480000</v>
      </c>
      <c r="G69">
        <v>0</v>
      </c>
      <c r="H69">
        <v>0</v>
      </c>
      <c r="I69">
        <v>0</v>
      </c>
    </row>
    <row r="70" spans="2:14" x14ac:dyDescent="0.3">
      <c r="B70">
        <v>1184700</v>
      </c>
      <c r="D70">
        <v>803700</v>
      </c>
      <c r="E70">
        <v>190500</v>
      </c>
      <c r="F70">
        <v>190500</v>
      </c>
      <c r="G70">
        <v>0</v>
      </c>
      <c r="H70">
        <v>0</v>
      </c>
      <c r="I70">
        <v>0</v>
      </c>
      <c r="K70" s="171">
        <v>2827900</v>
      </c>
    </row>
    <row r="72" spans="2:14" x14ac:dyDescent="0.3">
      <c r="B72">
        <v>23500</v>
      </c>
      <c r="D72">
        <v>3500</v>
      </c>
      <c r="E72">
        <v>20000</v>
      </c>
      <c r="F72">
        <v>0</v>
      </c>
      <c r="G72">
        <v>0</v>
      </c>
      <c r="H72">
        <v>0</v>
      </c>
      <c r="I72">
        <v>0</v>
      </c>
    </row>
    <row r="73" spans="2:14" x14ac:dyDescent="0.3">
      <c r="B73">
        <v>1643200</v>
      </c>
      <c r="D73">
        <v>629200</v>
      </c>
      <c r="E73">
        <v>534000</v>
      </c>
      <c r="F73">
        <v>480000</v>
      </c>
      <c r="G73">
        <v>0</v>
      </c>
      <c r="H73">
        <v>0</v>
      </c>
      <c r="I73">
        <v>0</v>
      </c>
      <c r="K73" s="172">
        <v>1666700</v>
      </c>
      <c r="L73" s="171">
        <f>M22</f>
        <v>131000</v>
      </c>
      <c r="M73">
        <f>K73-L73</f>
        <v>1535700</v>
      </c>
    </row>
    <row r="75" spans="2:14" x14ac:dyDescent="0.3">
      <c r="B75">
        <v>90000</v>
      </c>
      <c r="D75">
        <v>30000</v>
      </c>
      <c r="E75">
        <v>30000</v>
      </c>
      <c r="F75">
        <v>30000</v>
      </c>
      <c r="G75">
        <v>0</v>
      </c>
      <c r="H75">
        <v>0</v>
      </c>
      <c r="I75">
        <v>0</v>
      </c>
    </row>
    <row r="76" spans="2:14" x14ac:dyDescent="0.3">
      <c r="B76">
        <v>81000</v>
      </c>
      <c r="D76">
        <v>27000</v>
      </c>
      <c r="E76">
        <v>35000</v>
      </c>
      <c r="F76">
        <v>19000</v>
      </c>
      <c r="G76">
        <v>0</v>
      </c>
      <c r="H76">
        <v>0</v>
      </c>
      <c r="I76">
        <v>0</v>
      </c>
      <c r="K76" s="172">
        <v>171000</v>
      </c>
      <c r="L76">
        <f>M34</f>
        <v>164000</v>
      </c>
      <c r="M76">
        <f>K76-L76</f>
        <v>7000</v>
      </c>
    </row>
    <row r="78" spans="2:14" x14ac:dyDescent="0.3">
      <c r="B78">
        <v>500000</v>
      </c>
      <c r="D78">
        <v>150000</v>
      </c>
      <c r="E78">
        <v>0</v>
      </c>
      <c r="F78">
        <v>200000</v>
      </c>
      <c r="G78">
        <v>150000</v>
      </c>
      <c r="H78">
        <v>0</v>
      </c>
      <c r="I78">
        <v>0</v>
      </c>
    </row>
    <row r="79" spans="2:14" x14ac:dyDescent="0.3">
      <c r="B79">
        <v>790000</v>
      </c>
      <c r="D79">
        <v>20000</v>
      </c>
      <c r="E79">
        <v>20000</v>
      </c>
      <c r="F79">
        <v>0</v>
      </c>
      <c r="G79">
        <v>0</v>
      </c>
      <c r="H79">
        <v>750000</v>
      </c>
      <c r="I79">
        <v>0</v>
      </c>
      <c r="K79" s="171">
        <v>1290000</v>
      </c>
      <c r="N79">
        <v>5955600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09633-ABFD-408E-9708-0A10A807D733}">
  <sheetPr>
    <tabColor theme="2"/>
    <pageSetUpPr fitToPage="1"/>
  </sheetPr>
  <dimension ref="A2:BT74"/>
  <sheetViews>
    <sheetView showGridLines="0" topLeftCell="C1" zoomScaleNormal="100" workbookViewId="0">
      <selection activeCell="D10" sqref="D10"/>
    </sheetView>
  </sheetViews>
  <sheetFormatPr defaultColWidth="9.23046875" defaultRowHeight="14" x14ac:dyDescent="0.3"/>
  <cols>
    <col min="1" max="2" width="3" style="2" customWidth="1"/>
    <col min="3" max="3" width="9.765625" style="2" customWidth="1"/>
    <col min="4" max="4" width="60.4609375" style="2" customWidth="1"/>
    <col min="5" max="5" width="25.4609375" style="59" customWidth="1"/>
    <col min="6" max="6" width="17.765625" style="59" customWidth="1"/>
    <col min="7" max="13" width="11.4609375" style="5" customWidth="1"/>
    <col min="14" max="16384" width="9.23046875" style="2"/>
  </cols>
  <sheetData>
    <row r="2" spans="1:72" ht="204" customHeight="1" x14ac:dyDescent="0.3">
      <c r="C2" s="253" t="s">
        <v>145</v>
      </c>
      <c r="D2" s="253"/>
      <c r="E2" s="253"/>
      <c r="F2" s="253"/>
      <c r="G2" s="253"/>
      <c r="H2" s="253"/>
      <c r="I2" s="253"/>
      <c r="J2" s="253"/>
      <c r="K2" s="253"/>
      <c r="L2" s="253"/>
      <c r="M2" s="253"/>
    </row>
    <row r="3" spans="1:72" ht="14.5" thickBot="1" x14ac:dyDescent="0.35"/>
    <row r="4" spans="1:72" ht="34.9" customHeight="1" thickBot="1" x14ac:dyDescent="0.45">
      <c r="C4" s="257" t="s">
        <v>28</v>
      </c>
      <c r="D4" s="258"/>
      <c r="E4" s="258"/>
      <c r="F4" s="258"/>
      <c r="G4" s="258"/>
      <c r="H4" s="258"/>
      <c r="I4" s="258"/>
      <c r="J4" s="258"/>
      <c r="K4" s="258"/>
      <c r="L4" s="258"/>
      <c r="M4" s="6"/>
    </row>
    <row r="5" spans="1:72" s="7" customFormat="1" ht="36.5" thickBot="1" x14ac:dyDescent="0.35">
      <c r="C5" s="41" t="s">
        <v>20</v>
      </c>
      <c r="D5" s="42" t="s">
        <v>21</v>
      </c>
      <c r="E5" s="61" t="s">
        <v>22</v>
      </c>
      <c r="F5" s="61" t="s">
        <v>58</v>
      </c>
      <c r="G5" s="10" t="str">
        <f>'1. Budget Summary'!G15</f>
        <v/>
      </c>
      <c r="H5" s="10" t="str">
        <f>'1. Budget Summary'!H15</f>
        <v/>
      </c>
      <c r="I5" s="10" t="str">
        <f>'1. Budget Summary'!I15</f>
        <v/>
      </c>
      <c r="J5" s="10" t="str">
        <f>'1. Budget Summary'!J15</f>
        <v/>
      </c>
      <c r="K5" s="10" t="str">
        <f>'1. Budget Summary'!K15</f>
        <v/>
      </c>
      <c r="L5" s="10" t="str">
        <f>'1. Budget Summary'!L15</f>
        <v/>
      </c>
      <c r="M5" s="43" t="s">
        <v>13</v>
      </c>
    </row>
    <row r="6" spans="1:72" s="14" customFormat="1" ht="27" x14ac:dyDescent="0.3">
      <c r="A6" s="13"/>
      <c r="B6" s="259" t="s">
        <v>23</v>
      </c>
      <c r="C6" s="65">
        <v>1</v>
      </c>
      <c r="D6" s="66" t="s">
        <v>122</v>
      </c>
      <c r="E6" s="67" t="s">
        <v>24</v>
      </c>
      <c r="F6" s="98" t="s">
        <v>63</v>
      </c>
      <c r="G6" s="68">
        <v>10000</v>
      </c>
      <c r="H6" s="68">
        <v>5000</v>
      </c>
      <c r="I6" s="68"/>
      <c r="J6" s="68"/>
      <c r="K6" s="68"/>
      <c r="L6" s="68"/>
      <c r="M6" s="69">
        <f>SUM(G6:L6)</f>
        <v>15000</v>
      </c>
      <c r="BR6" s="149">
        <f t="shared" ref="BR6:BR9" si="0">IF(E6="","",IF(E6="GRDC",1,IF(E6="lead Research Organisation",2,IF(E6="research organisation",3,IF(E6="Third Party",4)))))</f>
        <v>1</v>
      </c>
      <c r="BS6" s="149">
        <f>IF(F6="","",IF(F6="GRDC funds",5,IF(F6="Cash",6,IF(F6="In-kind ",9))))</f>
        <v>5</v>
      </c>
      <c r="BT6" s="149">
        <f>IF(BR6="","",IF(BS6="","",SUM(BR6:BS6)))</f>
        <v>6</v>
      </c>
    </row>
    <row r="7" spans="1:72" s="14" customFormat="1" ht="42.5" x14ac:dyDescent="0.3">
      <c r="A7" s="13"/>
      <c r="B7" s="260"/>
      <c r="C7" s="70">
        <v>1</v>
      </c>
      <c r="D7" s="71" t="s">
        <v>126</v>
      </c>
      <c r="E7" s="72" t="s">
        <v>24</v>
      </c>
      <c r="F7" s="98" t="s">
        <v>63</v>
      </c>
      <c r="G7" s="73"/>
      <c r="H7" s="73"/>
      <c r="I7" s="73">
        <v>7500</v>
      </c>
      <c r="J7" s="73"/>
      <c r="K7" s="73"/>
      <c r="L7" s="73"/>
      <c r="M7" s="74">
        <f>SUM(G7:L7)</f>
        <v>7500</v>
      </c>
      <c r="BR7" s="149">
        <f t="shared" si="0"/>
        <v>1</v>
      </c>
      <c r="BS7" s="149">
        <f t="shared" ref="BS7:BS9" si="1">IF(F7="","",IF(F7="GRDC funds",5,IF(F7="Cash",6,IF(F7="In-kind ",9))))</f>
        <v>5</v>
      </c>
      <c r="BT7" s="149">
        <f t="shared" ref="BT7:BT9" si="2">IF(BR7="","",IF(BS7="","",SUM(BR7:BS7)))</f>
        <v>6</v>
      </c>
    </row>
    <row r="8" spans="1:72" s="14" customFormat="1" x14ac:dyDescent="0.3">
      <c r="A8" s="13"/>
      <c r="B8" s="260"/>
      <c r="C8" s="70">
        <v>2</v>
      </c>
      <c r="D8" s="87" t="s">
        <v>29</v>
      </c>
      <c r="E8" s="76" t="s">
        <v>26</v>
      </c>
      <c r="F8" s="98" t="s">
        <v>60</v>
      </c>
      <c r="G8" s="73"/>
      <c r="H8" s="73">
        <v>6000</v>
      </c>
      <c r="I8" s="73">
        <v>6200</v>
      </c>
      <c r="J8" s="75"/>
      <c r="K8" s="75"/>
      <c r="L8" s="75"/>
      <c r="M8" s="77">
        <f>SUM(G8:L8)</f>
        <v>12200</v>
      </c>
      <c r="BR8" s="149">
        <f t="shared" si="0"/>
        <v>2</v>
      </c>
      <c r="BS8" s="149">
        <f t="shared" si="1"/>
        <v>9</v>
      </c>
      <c r="BT8" s="149">
        <f t="shared" si="2"/>
        <v>11</v>
      </c>
    </row>
    <row r="9" spans="1:72" s="14" customFormat="1" ht="43" thickBot="1" x14ac:dyDescent="0.35">
      <c r="A9" s="13"/>
      <c r="B9" s="263"/>
      <c r="C9" s="216">
        <v>1</v>
      </c>
      <c r="D9" s="229" t="s">
        <v>127</v>
      </c>
      <c r="E9" s="230" t="s">
        <v>24</v>
      </c>
      <c r="F9" s="219" t="s">
        <v>63</v>
      </c>
      <c r="G9" s="220">
        <v>30000</v>
      </c>
      <c r="H9" s="220">
        <v>30000</v>
      </c>
      <c r="I9" s="220">
        <v>30000</v>
      </c>
      <c r="J9" s="231"/>
      <c r="K9" s="231"/>
      <c r="L9" s="231"/>
      <c r="M9" s="232">
        <f>SUM(G9:L9)</f>
        <v>90000</v>
      </c>
      <c r="BR9" s="149">
        <f t="shared" si="0"/>
        <v>1</v>
      </c>
      <c r="BS9" s="149">
        <f t="shared" si="1"/>
        <v>5</v>
      </c>
      <c r="BT9" s="149">
        <f t="shared" si="2"/>
        <v>6</v>
      </c>
    </row>
    <row r="10" spans="1:72" s="14" customFormat="1" x14ac:dyDescent="0.3">
      <c r="A10" s="13"/>
      <c r="B10" s="13"/>
      <c r="C10" s="207">
        <v>1</v>
      </c>
      <c r="D10" s="207"/>
      <c r="E10" s="228"/>
      <c r="F10" s="208"/>
      <c r="G10" s="209"/>
      <c r="H10" s="209"/>
      <c r="I10" s="209"/>
      <c r="J10" s="209"/>
      <c r="K10" s="209"/>
      <c r="L10" s="209"/>
      <c r="M10" s="210">
        <f t="shared" ref="M10:M61" si="3">SUM(G10:L10)</f>
        <v>0</v>
      </c>
      <c r="BR10" s="149" t="str">
        <f t="shared" ref="BR10:BR61" si="4">IF(E10="","",IF(E10="GRDC",1,IF(E10="lead Research Organisation",2,IF(E10="research organisation",3,IF(E10="Third Party",4)))))</f>
        <v/>
      </c>
      <c r="BS10" s="149" t="str">
        <f t="shared" ref="BS10:BS61" si="5">IF(F10="","",IF(F10="GRDC funds",5,IF(F10="Cash",6,IF(F10="In-kind ",9))))</f>
        <v/>
      </c>
      <c r="BT10" s="149" t="str">
        <f t="shared" ref="BT10:BT61" si="6">IF(BR10="","",IF(BS10="","",SUM(BR10:BS10)))</f>
        <v/>
      </c>
    </row>
    <row r="11" spans="1:72" s="14" customFormat="1" x14ac:dyDescent="0.3">
      <c r="A11" s="13"/>
      <c r="B11" s="13"/>
      <c r="C11" s="16">
        <f>C10+1</f>
        <v>2</v>
      </c>
      <c r="D11" s="16"/>
      <c r="E11" s="44"/>
      <c r="F11" s="17"/>
      <c r="G11" s="50"/>
      <c r="H11" s="50"/>
      <c r="I11" s="50"/>
      <c r="J11" s="50"/>
      <c r="K11" s="50"/>
      <c r="L11" s="50"/>
      <c r="M11" s="51">
        <f t="shared" si="3"/>
        <v>0</v>
      </c>
      <c r="P11" s="18"/>
      <c r="BR11" s="149" t="str">
        <f t="shared" si="4"/>
        <v/>
      </c>
      <c r="BS11" s="149" t="str">
        <f t="shared" si="5"/>
        <v/>
      </c>
      <c r="BT11" s="149" t="str">
        <f t="shared" si="6"/>
        <v/>
      </c>
    </row>
    <row r="12" spans="1:72" s="14" customFormat="1" x14ac:dyDescent="0.3">
      <c r="A12" s="13"/>
      <c r="B12" s="13"/>
      <c r="C12" s="16">
        <f t="shared" ref="C12:C61" si="7">C11+1</f>
        <v>3</v>
      </c>
      <c r="D12" s="16"/>
      <c r="E12" s="44"/>
      <c r="F12" s="17"/>
      <c r="G12" s="50"/>
      <c r="H12" s="50"/>
      <c r="I12" s="50"/>
      <c r="J12" s="50"/>
      <c r="K12" s="50"/>
      <c r="L12" s="50"/>
      <c r="M12" s="51">
        <f t="shared" si="3"/>
        <v>0</v>
      </c>
      <c r="P12" s="18"/>
      <c r="BR12" s="149" t="str">
        <f t="shared" si="4"/>
        <v/>
      </c>
      <c r="BS12" s="149" t="str">
        <f t="shared" si="5"/>
        <v/>
      </c>
      <c r="BT12" s="149" t="str">
        <f t="shared" si="6"/>
        <v/>
      </c>
    </row>
    <row r="13" spans="1:72" s="14" customFormat="1" x14ac:dyDescent="0.3">
      <c r="A13" s="13"/>
      <c r="B13" s="13"/>
      <c r="C13" s="16">
        <f t="shared" si="7"/>
        <v>4</v>
      </c>
      <c r="D13" s="16"/>
      <c r="E13" s="44"/>
      <c r="F13" s="17"/>
      <c r="G13" s="50"/>
      <c r="H13" s="50"/>
      <c r="I13" s="50"/>
      <c r="J13" s="50"/>
      <c r="K13" s="50"/>
      <c r="L13" s="50"/>
      <c r="M13" s="51">
        <f t="shared" si="3"/>
        <v>0</v>
      </c>
      <c r="P13" s="18"/>
      <c r="BR13" s="149" t="str">
        <f t="shared" si="4"/>
        <v/>
      </c>
      <c r="BS13" s="149" t="str">
        <f t="shared" si="5"/>
        <v/>
      </c>
      <c r="BT13" s="149" t="str">
        <f t="shared" si="6"/>
        <v/>
      </c>
    </row>
    <row r="14" spans="1:72" s="14" customFormat="1" x14ac:dyDescent="0.3">
      <c r="A14" s="13"/>
      <c r="B14" s="13"/>
      <c r="C14" s="16">
        <f t="shared" si="7"/>
        <v>5</v>
      </c>
      <c r="D14" s="16"/>
      <c r="E14" s="44"/>
      <c r="F14" s="17"/>
      <c r="G14" s="50"/>
      <c r="H14" s="205"/>
      <c r="I14" s="205"/>
      <c r="J14" s="205"/>
      <c r="K14" s="50"/>
      <c r="L14" s="50"/>
      <c r="M14" s="51">
        <f t="shared" si="3"/>
        <v>0</v>
      </c>
      <c r="P14" s="18"/>
      <c r="BR14" s="149" t="str">
        <f t="shared" si="4"/>
        <v/>
      </c>
      <c r="BS14" s="149" t="str">
        <f t="shared" si="5"/>
        <v/>
      </c>
      <c r="BT14" s="149" t="str">
        <f t="shared" si="6"/>
        <v/>
      </c>
    </row>
    <row r="15" spans="1:72" s="14" customFormat="1" x14ac:dyDescent="0.3">
      <c r="A15" s="13"/>
      <c r="B15" s="13"/>
      <c r="C15" s="16">
        <f t="shared" si="7"/>
        <v>6</v>
      </c>
      <c r="D15" s="16"/>
      <c r="E15" s="44"/>
      <c r="F15" s="17"/>
      <c r="G15" s="50"/>
      <c r="H15" s="205"/>
      <c r="I15" s="205"/>
      <c r="J15" s="205"/>
      <c r="K15" s="50"/>
      <c r="L15" s="50"/>
      <c r="M15" s="51">
        <f t="shared" si="3"/>
        <v>0</v>
      </c>
      <c r="P15" s="18"/>
      <c r="BR15" s="149" t="str">
        <f t="shared" si="4"/>
        <v/>
      </c>
      <c r="BS15" s="149" t="str">
        <f t="shared" si="5"/>
        <v/>
      </c>
      <c r="BT15" s="149" t="str">
        <f t="shared" si="6"/>
        <v/>
      </c>
    </row>
    <row r="16" spans="1:72" s="14" customFormat="1" x14ac:dyDescent="0.3">
      <c r="A16" s="13"/>
      <c r="B16" s="13"/>
      <c r="C16" s="16">
        <f t="shared" si="7"/>
        <v>7</v>
      </c>
      <c r="D16" s="16"/>
      <c r="E16" s="44"/>
      <c r="F16" s="17"/>
      <c r="G16" s="50"/>
      <c r="H16" s="205"/>
      <c r="I16" s="205"/>
      <c r="J16" s="205"/>
      <c r="K16" s="50"/>
      <c r="L16" s="50"/>
      <c r="M16" s="51">
        <f t="shared" si="3"/>
        <v>0</v>
      </c>
      <c r="P16" s="18"/>
      <c r="BR16" s="149" t="str">
        <f t="shared" si="4"/>
        <v/>
      </c>
      <c r="BS16" s="149" t="str">
        <f t="shared" si="5"/>
        <v/>
      </c>
      <c r="BT16" s="149" t="str">
        <f t="shared" si="6"/>
        <v/>
      </c>
    </row>
    <row r="17" spans="1:72" s="14" customFormat="1" x14ac:dyDescent="0.3">
      <c r="A17" s="13"/>
      <c r="B17" s="13"/>
      <c r="C17" s="16">
        <f t="shared" si="7"/>
        <v>8</v>
      </c>
      <c r="D17" s="16"/>
      <c r="E17" s="44"/>
      <c r="F17" s="17"/>
      <c r="G17" s="50"/>
      <c r="H17" s="205"/>
      <c r="I17" s="205"/>
      <c r="J17" s="205"/>
      <c r="K17" s="50"/>
      <c r="L17" s="50"/>
      <c r="M17" s="51">
        <f t="shared" si="3"/>
        <v>0</v>
      </c>
      <c r="P17" s="18"/>
      <c r="BR17" s="149" t="str">
        <f t="shared" si="4"/>
        <v/>
      </c>
      <c r="BS17" s="149" t="str">
        <f t="shared" si="5"/>
        <v/>
      </c>
      <c r="BT17" s="149" t="str">
        <f t="shared" si="6"/>
        <v/>
      </c>
    </row>
    <row r="18" spans="1:72" s="14" customFormat="1" x14ac:dyDescent="0.3">
      <c r="A18" s="13"/>
      <c r="B18" s="13"/>
      <c r="C18" s="16">
        <f t="shared" si="7"/>
        <v>9</v>
      </c>
      <c r="D18" s="16"/>
      <c r="E18" s="44"/>
      <c r="F18" s="17"/>
      <c r="G18" s="50"/>
      <c r="H18" s="205"/>
      <c r="I18" s="205"/>
      <c r="J18" s="205"/>
      <c r="K18" s="50"/>
      <c r="L18" s="50"/>
      <c r="M18" s="51">
        <f t="shared" si="3"/>
        <v>0</v>
      </c>
      <c r="P18" s="18"/>
      <c r="BR18" s="149" t="str">
        <f t="shared" si="4"/>
        <v/>
      </c>
      <c r="BS18" s="149" t="str">
        <f t="shared" si="5"/>
        <v/>
      </c>
      <c r="BT18" s="149" t="str">
        <f t="shared" si="6"/>
        <v/>
      </c>
    </row>
    <row r="19" spans="1:72" s="14" customFormat="1" x14ac:dyDescent="0.3">
      <c r="A19" s="13"/>
      <c r="B19" s="13"/>
      <c r="C19" s="16">
        <f t="shared" si="7"/>
        <v>10</v>
      </c>
      <c r="D19" s="16"/>
      <c r="E19" s="44"/>
      <c r="F19" s="17"/>
      <c r="G19" s="50"/>
      <c r="H19" s="205"/>
      <c r="I19" s="205"/>
      <c r="J19" s="205"/>
      <c r="K19" s="50"/>
      <c r="L19" s="50"/>
      <c r="M19" s="51">
        <f t="shared" si="3"/>
        <v>0</v>
      </c>
      <c r="P19" s="18"/>
      <c r="BR19" s="149" t="str">
        <f t="shared" si="4"/>
        <v/>
      </c>
      <c r="BS19" s="149" t="str">
        <f t="shared" si="5"/>
        <v/>
      </c>
      <c r="BT19" s="149" t="str">
        <f t="shared" si="6"/>
        <v/>
      </c>
    </row>
    <row r="20" spans="1:72" s="14" customFormat="1" x14ac:dyDescent="0.3">
      <c r="A20" s="13"/>
      <c r="B20" s="13"/>
      <c r="C20" s="16">
        <f t="shared" si="7"/>
        <v>11</v>
      </c>
      <c r="D20" s="16"/>
      <c r="E20" s="44"/>
      <c r="F20" s="17"/>
      <c r="G20" s="50"/>
      <c r="H20" s="205"/>
      <c r="I20" s="205"/>
      <c r="J20" s="205"/>
      <c r="K20" s="50"/>
      <c r="L20" s="50"/>
      <c r="M20" s="51">
        <f t="shared" si="3"/>
        <v>0</v>
      </c>
      <c r="P20" s="18"/>
      <c r="BR20" s="149" t="str">
        <f t="shared" si="4"/>
        <v/>
      </c>
      <c r="BS20" s="149" t="str">
        <f t="shared" si="5"/>
        <v/>
      </c>
      <c r="BT20" s="149" t="str">
        <f t="shared" si="6"/>
        <v/>
      </c>
    </row>
    <row r="21" spans="1:72" s="14" customFormat="1" x14ac:dyDescent="0.3">
      <c r="A21" s="13"/>
      <c r="B21" s="13"/>
      <c r="C21" s="16">
        <f t="shared" si="7"/>
        <v>12</v>
      </c>
      <c r="D21" s="16"/>
      <c r="E21" s="44"/>
      <c r="F21" s="17"/>
      <c r="G21" s="50"/>
      <c r="H21" s="205"/>
      <c r="I21" s="205"/>
      <c r="J21" s="205"/>
      <c r="K21" s="50"/>
      <c r="L21" s="50"/>
      <c r="M21" s="51">
        <f t="shared" si="3"/>
        <v>0</v>
      </c>
      <c r="P21" s="18"/>
      <c r="BR21" s="149" t="str">
        <f t="shared" si="4"/>
        <v/>
      </c>
      <c r="BS21" s="149" t="str">
        <f t="shared" si="5"/>
        <v/>
      </c>
      <c r="BT21" s="149" t="str">
        <f t="shared" si="6"/>
        <v/>
      </c>
    </row>
    <row r="22" spans="1:72" s="14" customFormat="1" x14ac:dyDescent="0.3">
      <c r="A22" s="13"/>
      <c r="B22" s="13"/>
      <c r="C22" s="16">
        <f t="shared" si="7"/>
        <v>13</v>
      </c>
      <c r="D22" s="16"/>
      <c r="E22" s="44"/>
      <c r="F22" s="17"/>
      <c r="G22" s="50"/>
      <c r="H22" s="205"/>
      <c r="I22" s="205"/>
      <c r="J22" s="205"/>
      <c r="K22" s="50"/>
      <c r="L22" s="50"/>
      <c r="M22" s="51">
        <f t="shared" si="3"/>
        <v>0</v>
      </c>
      <c r="P22" s="18"/>
      <c r="BR22" s="149" t="str">
        <f t="shared" si="4"/>
        <v/>
      </c>
      <c r="BS22" s="149" t="str">
        <f t="shared" si="5"/>
        <v/>
      </c>
      <c r="BT22" s="149" t="str">
        <f t="shared" si="6"/>
        <v/>
      </c>
    </row>
    <row r="23" spans="1:72" s="14" customFormat="1" x14ac:dyDescent="0.3">
      <c r="A23" s="13"/>
      <c r="B23" s="13"/>
      <c r="C23" s="16">
        <f t="shared" si="7"/>
        <v>14</v>
      </c>
      <c r="D23" s="16"/>
      <c r="E23" s="44"/>
      <c r="F23" s="17"/>
      <c r="G23" s="50"/>
      <c r="H23" s="205"/>
      <c r="I23" s="205"/>
      <c r="J23" s="205"/>
      <c r="K23" s="50"/>
      <c r="L23" s="50"/>
      <c r="M23" s="51">
        <f t="shared" si="3"/>
        <v>0</v>
      </c>
      <c r="P23" s="18"/>
      <c r="BR23" s="149" t="str">
        <f t="shared" si="4"/>
        <v/>
      </c>
      <c r="BS23" s="149" t="str">
        <f t="shared" si="5"/>
        <v/>
      </c>
      <c r="BT23" s="149" t="str">
        <f t="shared" si="6"/>
        <v/>
      </c>
    </row>
    <row r="24" spans="1:72" s="14" customFormat="1" x14ac:dyDescent="0.3">
      <c r="A24" s="13"/>
      <c r="B24" s="13"/>
      <c r="C24" s="16">
        <f t="shared" si="7"/>
        <v>15</v>
      </c>
      <c r="D24" s="16"/>
      <c r="E24" s="44"/>
      <c r="F24" s="17"/>
      <c r="G24" s="50"/>
      <c r="H24" s="205"/>
      <c r="I24" s="205"/>
      <c r="J24" s="205"/>
      <c r="K24" s="50"/>
      <c r="L24" s="50"/>
      <c r="M24" s="51">
        <f t="shared" si="3"/>
        <v>0</v>
      </c>
      <c r="P24" s="18"/>
      <c r="BR24" s="149" t="str">
        <f t="shared" si="4"/>
        <v/>
      </c>
      <c r="BS24" s="149" t="str">
        <f t="shared" si="5"/>
        <v/>
      </c>
      <c r="BT24" s="149" t="str">
        <f t="shared" si="6"/>
        <v/>
      </c>
    </row>
    <row r="25" spans="1:72" s="14" customFormat="1" x14ac:dyDescent="0.3">
      <c r="A25" s="13"/>
      <c r="B25" s="13"/>
      <c r="C25" s="16">
        <f t="shared" si="7"/>
        <v>16</v>
      </c>
      <c r="D25" s="16"/>
      <c r="E25" s="44"/>
      <c r="F25" s="17"/>
      <c r="G25" s="50"/>
      <c r="H25" s="205"/>
      <c r="I25" s="205"/>
      <c r="J25" s="205"/>
      <c r="K25" s="50"/>
      <c r="L25" s="50"/>
      <c r="M25" s="51">
        <f t="shared" si="3"/>
        <v>0</v>
      </c>
      <c r="P25" s="18"/>
      <c r="BR25" s="149" t="str">
        <f t="shared" si="4"/>
        <v/>
      </c>
      <c r="BS25" s="149" t="str">
        <f t="shared" si="5"/>
        <v/>
      </c>
      <c r="BT25" s="149" t="str">
        <f t="shared" si="6"/>
        <v/>
      </c>
    </row>
    <row r="26" spans="1:72" s="14" customFormat="1" x14ac:dyDescent="0.3">
      <c r="A26" s="13"/>
      <c r="B26" s="13"/>
      <c r="C26" s="16">
        <f t="shared" si="7"/>
        <v>17</v>
      </c>
      <c r="D26" s="16"/>
      <c r="E26" s="44"/>
      <c r="F26" s="17"/>
      <c r="G26" s="50"/>
      <c r="H26" s="205"/>
      <c r="I26" s="205"/>
      <c r="J26" s="205"/>
      <c r="K26" s="50"/>
      <c r="L26" s="50"/>
      <c r="M26" s="51">
        <f t="shared" si="3"/>
        <v>0</v>
      </c>
      <c r="P26" s="18"/>
      <c r="BR26" s="149" t="str">
        <f t="shared" si="4"/>
        <v/>
      </c>
      <c r="BS26" s="149" t="str">
        <f t="shared" si="5"/>
        <v/>
      </c>
      <c r="BT26" s="149" t="str">
        <f t="shared" si="6"/>
        <v/>
      </c>
    </row>
    <row r="27" spans="1:72" s="14" customFormat="1" x14ac:dyDescent="0.3">
      <c r="A27" s="13"/>
      <c r="B27" s="13"/>
      <c r="C27" s="16">
        <f t="shared" si="7"/>
        <v>18</v>
      </c>
      <c r="D27" s="16"/>
      <c r="E27" s="44"/>
      <c r="F27" s="17"/>
      <c r="G27" s="50"/>
      <c r="H27" s="205"/>
      <c r="I27" s="205"/>
      <c r="J27" s="205"/>
      <c r="K27" s="50"/>
      <c r="L27" s="50"/>
      <c r="M27" s="51">
        <f t="shared" si="3"/>
        <v>0</v>
      </c>
      <c r="P27" s="18"/>
      <c r="BR27" s="149" t="str">
        <f t="shared" si="4"/>
        <v/>
      </c>
      <c r="BS27" s="149" t="str">
        <f t="shared" si="5"/>
        <v/>
      </c>
      <c r="BT27" s="149" t="str">
        <f t="shared" si="6"/>
        <v/>
      </c>
    </row>
    <row r="28" spans="1:72" s="14" customFormat="1" x14ac:dyDescent="0.3">
      <c r="A28" s="13"/>
      <c r="B28" s="13"/>
      <c r="C28" s="16">
        <f t="shared" si="7"/>
        <v>19</v>
      </c>
      <c r="D28" s="16"/>
      <c r="E28" s="44"/>
      <c r="F28" s="17"/>
      <c r="G28" s="50"/>
      <c r="H28" s="205"/>
      <c r="I28" s="205"/>
      <c r="J28" s="205"/>
      <c r="K28" s="50"/>
      <c r="L28" s="50"/>
      <c r="M28" s="51">
        <f t="shared" si="3"/>
        <v>0</v>
      </c>
      <c r="P28" s="18"/>
      <c r="BR28" s="149" t="str">
        <f t="shared" si="4"/>
        <v/>
      </c>
      <c r="BS28" s="149" t="str">
        <f t="shared" si="5"/>
        <v/>
      </c>
      <c r="BT28" s="149" t="str">
        <f t="shared" si="6"/>
        <v/>
      </c>
    </row>
    <row r="29" spans="1:72" s="14" customFormat="1" x14ac:dyDescent="0.3">
      <c r="A29" s="13"/>
      <c r="B29" s="13"/>
      <c r="C29" s="16">
        <f t="shared" si="7"/>
        <v>20</v>
      </c>
      <c r="D29" s="16"/>
      <c r="E29" s="44"/>
      <c r="F29" s="17"/>
      <c r="G29" s="50"/>
      <c r="H29" s="205"/>
      <c r="I29" s="205"/>
      <c r="J29" s="205"/>
      <c r="K29" s="50"/>
      <c r="L29" s="50"/>
      <c r="M29" s="51">
        <f t="shared" si="3"/>
        <v>0</v>
      </c>
      <c r="P29" s="18"/>
      <c r="BR29" s="149" t="str">
        <f t="shared" si="4"/>
        <v/>
      </c>
      <c r="BS29" s="149" t="str">
        <f t="shared" si="5"/>
        <v/>
      </c>
      <c r="BT29" s="149" t="str">
        <f t="shared" si="6"/>
        <v/>
      </c>
    </row>
    <row r="30" spans="1:72" s="14" customFormat="1" x14ac:dyDescent="0.3">
      <c r="A30" s="13"/>
      <c r="B30" s="13"/>
      <c r="C30" s="16">
        <f t="shared" si="7"/>
        <v>21</v>
      </c>
      <c r="D30" s="16"/>
      <c r="E30" s="44"/>
      <c r="F30" s="17"/>
      <c r="G30" s="50"/>
      <c r="H30" s="205"/>
      <c r="I30" s="205"/>
      <c r="J30" s="205"/>
      <c r="K30" s="50"/>
      <c r="L30" s="50"/>
      <c r="M30" s="51">
        <f t="shared" si="3"/>
        <v>0</v>
      </c>
      <c r="P30" s="18"/>
      <c r="BR30" s="149" t="str">
        <f t="shared" si="4"/>
        <v/>
      </c>
      <c r="BS30" s="149" t="str">
        <f t="shared" si="5"/>
        <v/>
      </c>
      <c r="BT30" s="149" t="str">
        <f t="shared" si="6"/>
        <v/>
      </c>
    </row>
    <row r="31" spans="1:72" s="14" customFormat="1" x14ac:dyDescent="0.3">
      <c r="A31" s="13"/>
      <c r="B31" s="13"/>
      <c r="C31" s="16">
        <f t="shared" si="7"/>
        <v>22</v>
      </c>
      <c r="D31" s="16"/>
      <c r="E31" s="44"/>
      <c r="F31" s="17"/>
      <c r="G31" s="50"/>
      <c r="H31" s="205"/>
      <c r="I31" s="205"/>
      <c r="J31" s="205"/>
      <c r="K31" s="50"/>
      <c r="L31" s="50"/>
      <c r="M31" s="51">
        <f t="shared" si="3"/>
        <v>0</v>
      </c>
      <c r="P31" s="18"/>
      <c r="BR31" s="149" t="str">
        <f t="shared" si="4"/>
        <v/>
      </c>
      <c r="BS31" s="149" t="str">
        <f t="shared" si="5"/>
        <v/>
      </c>
      <c r="BT31" s="149" t="str">
        <f t="shared" si="6"/>
        <v/>
      </c>
    </row>
    <row r="32" spans="1:72" s="14" customFormat="1" x14ac:dyDescent="0.3">
      <c r="A32" s="13"/>
      <c r="B32" s="13"/>
      <c r="C32" s="16">
        <f t="shared" si="7"/>
        <v>23</v>
      </c>
      <c r="D32" s="16"/>
      <c r="E32" s="44"/>
      <c r="F32" s="17"/>
      <c r="G32" s="50"/>
      <c r="H32" s="205"/>
      <c r="I32" s="205"/>
      <c r="J32" s="205"/>
      <c r="K32" s="50"/>
      <c r="L32" s="50"/>
      <c r="M32" s="51">
        <f t="shared" si="3"/>
        <v>0</v>
      </c>
      <c r="P32" s="18"/>
      <c r="BR32" s="149" t="str">
        <f t="shared" si="4"/>
        <v/>
      </c>
      <c r="BS32" s="149" t="str">
        <f t="shared" si="5"/>
        <v/>
      </c>
      <c r="BT32" s="149" t="str">
        <f t="shared" si="6"/>
        <v/>
      </c>
    </row>
    <row r="33" spans="1:72" s="14" customFormat="1" x14ac:dyDescent="0.3">
      <c r="A33" s="13"/>
      <c r="B33" s="13"/>
      <c r="C33" s="16">
        <f t="shared" si="7"/>
        <v>24</v>
      </c>
      <c r="D33" s="16"/>
      <c r="E33" s="44"/>
      <c r="F33" s="17"/>
      <c r="G33" s="50"/>
      <c r="H33" s="205"/>
      <c r="I33" s="205"/>
      <c r="J33" s="205"/>
      <c r="K33" s="50"/>
      <c r="L33" s="50"/>
      <c r="M33" s="51">
        <f t="shared" si="3"/>
        <v>0</v>
      </c>
      <c r="P33" s="18"/>
      <c r="BR33" s="149" t="str">
        <f t="shared" si="4"/>
        <v/>
      </c>
      <c r="BS33" s="149" t="str">
        <f t="shared" si="5"/>
        <v/>
      </c>
      <c r="BT33" s="149" t="str">
        <f t="shared" si="6"/>
        <v/>
      </c>
    </row>
    <row r="34" spans="1:72" s="14" customFormat="1" x14ac:dyDescent="0.3">
      <c r="A34" s="13"/>
      <c r="B34" s="13"/>
      <c r="C34" s="16">
        <f t="shared" si="7"/>
        <v>25</v>
      </c>
      <c r="D34" s="16"/>
      <c r="E34" s="44"/>
      <c r="F34" s="17"/>
      <c r="G34" s="50"/>
      <c r="H34" s="205"/>
      <c r="I34" s="205"/>
      <c r="J34" s="205"/>
      <c r="K34" s="50"/>
      <c r="L34" s="50"/>
      <c r="M34" s="51">
        <f t="shared" si="3"/>
        <v>0</v>
      </c>
      <c r="P34" s="18"/>
      <c r="BR34" s="149" t="str">
        <f t="shared" si="4"/>
        <v/>
      </c>
      <c r="BS34" s="149" t="str">
        <f t="shared" si="5"/>
        <v/>
      </c>
      <c r="BT34" s="149" t="str">
        <f t="shared" si="6"/>
        <v/>
      </c>
    </row>
    <row r="35" spans="1:72" s="14" customFormat="1" x14ac:dyDescent="0.3">
      <c r="A35" s="13"/>
      <c r="B35" s="13"/>
      <c r="C35" s="16">
        <f t="shared" si="7"/>
        <v>26</v>
      </c>
      <c r="D35" s="16"/>
      <c r="E35" s="44"/>
      <c r="F35" s="17"/>
      <c r="G35" s="50"/>
      <c r="H35" s="205"/>
      <c r="I35" s="205"/>
      <c r="J35" s="205"/>
      <c r="K35" s="50"/>
      <c r="L35" s="50"/>
      <c r="M35" s="51">
        <f t="shared" si="3"/>
        <v>0</v>
      </c>
      <c r="P35" s="18"/>
      <c r="BR35" s="149" t="str">
        <f t="shared" si="4"/>
        <v/>
      </c>
      <c r="BS35" s="149" t="str">
        <f t="shared" si="5"/>
        <v/>
      </c>
      <c r="BT35" s="149" t="str">
        <f t="shared" si="6"/>
        <v/>
      </c>
    </row>
    <row r="36" spans="1:72" s="14" customFormat="1" x14ac:dyDescent="0.3">
      <c r="A36" s="13"/>
      <c r="B36" s="13"/>
      <c r="C36" s="16">
        <f t="shared" si="7"/>
        <v>27</v>
      </c>
      <c r="D36" s="16"/>
      <c r="E36" s="44"/>
      <c r="F36" s="17"/>
      <c r="G36" s="50"/>
      <c r="H36" s="205"/>
      <c r="I36" s="205"/>
      <c r="J36" s="205"/>
      <c r="K36" s="50"/>
      <c r="L36" s="50"/>
      <c r="M36" s="51">
        <f t="shared" si="3"/>
        <v>0</v>
      </c>
      <c r="P36" s="18"/>
      <c r="BR36" s="149" t="str">
        <f t="shared" si="4"/>
        <v/>
      </c>
      <c r="BS36" s="149" t="str">
        <f t="shared" si="5"/>
        <v/>
      </c>
      <c r="BT36" s="149" t="str">
        <f t="shared" si="6"/>
        <v/>
      </c>
    </row>
    <row r="37" spans="1:72" s="14" customFormat="1" x14ac:dyDescent="0.3">
      <c r="A37" s="13"/>
      <c r="B37" s="13"/>
      <c r="C37" s="16">
        <f t="shared" si="7"/>
        <v>28</v>
      </c>
      <c r="D37" s="16"/>
      <c r="E37" s="44"/>
      <c r="F37" s="17"/>
      <c r="G37" s="50"/>
      <c r="H37" s="205"/>
      <c r="I37" s="205"/>
      <c r="J37" s="205"/>
      <c r="K37" s="50"/>
      <c r="L37" s="50"/>
      <c r="M37" s="51">
        <f t="shared" si="3"/>
        <v>0</v>
      </c>
      <c r="P37" s="18"/>
      <c r="BR37" s="149" t="str">
        <f t="shared" si="4"/>
        <v/>
      </c>
      <c r="BS37" s="149" t="str">
        <f t="shared" si="5"/>
        <v/>
      </c>
      <c r="BT37" s="149" t="str">
        <f t="shared" si="6"/>
        <v/>
      </c>
    </row>
    <row r="38" spans="1:72" s="14" customFormat="1" x14ac:dyDescent="0.3">
      <c r="A38" s="13"/>
      <c r="B38" s="13"/>
      <c r="C38" s="16">
        <f t="shared" si="7"/>
        <v>29</v>
      </c>
      <c r="D38" s="16"/>
      <c r="E38" s="44"/>
      <c r="F38" s="17"/>
      <c r="G38" s="50"/>
      <c r="H38" s="205"/>
      <c r="I38" s="205"/>
      <c r="J38" s="205"/>
      <c r="K38" s="50"/>
      <c r="L38" s="50"/>
      <c r="M38" s="51">
        <f t="shared" si="3"/>
        <v>0</v>
      </c>
      <c r="P38" s="18"/>
      <c r="BR38" s="149" t="str">
        <f t="shared" si="4"/>
        <v/>
      </c>
      <c r="BS38" s="149" t="str">
        <f t="shared" si="5"/>
        <v/>
      </c>
      <c r="BT38" s="149" t="str">
        <f t="shared" si="6"/>
        <v/>
      </c>
    </row>
    <row r="39" spans="1:72" s="14" customFormat="1" x14ac:dyDescent="0.3">
      <c r="A39" s="13"/>
      <c r="B39" s="13"/>
      <c r="C39" s="16">
        <f t="shared" si="7"/>
        <v>30</v>
      </c>
      <c r="D39" s="16"/>
      <c r="E39" s="44"/>
      <c r="F39" s="17"/>
      <c r="G39" s="50"/>
      <c r="H39" s="205"/>
      <c r="I39" s="205"/>
      <c r="J39" s="205"/>
      <c r="K39" s="50"/>
      <c r="L39" s="50"/>
      <c r="M39" s="51">
        <f t="shared" si="3"/>
        <v>0</v>
      </c>
      <c r="P39" s="18"/>
      <c r="BR39" s="149" t="str">
        <f t="shared" si="4"/>
        <v/>
      </c>
      <c r="BS39" s="149" t="str">
        <f t="shared" si="5"/>
        <v/>
      </c>
      <c r="BT39" s="149" t="str">
        <f t="shared" si="6"/>
        <v/>
      </c>
    </row>
    <row r="40" spans="1:72" s="14" customFormat="1" x14ac:dyDescent="0.3">
      <c r="A40" s="13"/>
      <c r="B40" s="13"/>
      <c r="C40" s="16">
        <f t="shared" si="7"/>
        <v>31</v>
      </c>
      <c r="D40" s="16"/>
      <c r="E40" s="44"/>
      <c r="F40" s="17"/>
      <c r="G40" s="50"/>
      <c r="H40" s="205"/>
      <c r="I40" s="205"/>
      <c r="J40" s="205"/>
      <c r="K40" s="50"/>
      <c r="L40" s="50"/>
      <c r="M40" s="51">
        <f t="shared" si="3"/>
        <v>0</v>
      </c>
      <c r="P40" s="18"/>
      <c r="BR40" s="149" t="str">
        <f t="shared" si="4"/>
        <v/>
      </c>
      <c r="BS40" s="149" t="str">
        <f t="shared" si="5"/>
        <v/>
      </c>
      <c r="BT40" s="149" t="str">
        <f t="shared" si="6"/>
        <v/>
      </c>
    </row>
    <row r="41" spans="1:72" s="14" customFormat="1" x14ac:dyDescent="0.3">
      <c r="A41" s="13"/>
      <c r="B41" s="13"/>
      <c r="C41" s="16">
        <f t="shared" si="7"/>
        <v>32</v>
      </c>
      <c r="D41" s="16"/>
      <c r="E41" s="44"/>
      <c r="F41" s="17"/>
      <c r="G41" s="50"/>
      <c r="H41" s="205"/>
      <c r="I41" s="205"/>
      <c r="J41" s="205"/>
      <c r="K41" s="50"/>
      <c r="L41" s="50"/>
      <c r="M41" s="51">
        <f t="shared" si="3"/>
        <v>0</v>
      </c>
      <c r="P41" s="18"/>
      <c r="BR41" s="149" t="str">
        <f t="shared" si="4"/>
        <v/>
      </c>
      <c r="BS41" s="149" t="str">
        <f t="shared" si="5"/>
        <v/>
      </c>
      <c r="BT41" s="149" t="str">
        <f t="shared" si="6"/>
        <v/>
      </c>
    </row>
    <row r="42" spans="1:72" s="14" customFormat="1" x14ac:dyDescent="0.3">
      <c r="A42" s="13"/>
      <c r="B42" s="13"/>
      <c r="C42" s="16">
        <f t="shared" si="7"/>
        <v>33</v>
      </c>
      <c r="D42" s="16"/>
      <c r="E42" s="44"/>
      <c r="F42" s="17"/>
      <c r="G42" s="50"/>
      <c r="H42" s="205"/>
      <c r="I42" s="205"/>
      <c r="J42" s="205"/>
      <c r="K42" s="50"/>
      <c r="L42" s="50"/>
      <c r="M42" s="51">
        <f t="shared" si="3"/>
        <v>0</v>
      </c>
      <c r="P42" s="18"/>
      <c r="BR42" s="149" t="str">
        <f t="shared" si="4"/>
        <v/>
      </c>
      <c r="BS42" s="149" t="str">
        <f t="shared" si="5"/>
        <v/>
      </c>
      <c r="BT42" s="149" t="str">
        <f t="shared" si="6"/>
        <v/>
      </c>
    </row>
    <row r="43" spans="1:72" s="14" customFormat="1" x14ac:dyDescent="0.3">
      <c r="A43" s="13"/>
      <c r="B43" s="13"/>
      <c r="C43" s="16">
        <f t="shared" si="7"/>
        <v>34</v>
      </c>
      <c r="D43" s="16"/>
      <c r="E43" s="44"/>
      <c r="F43" s="17"/>
      <c r="G43" s="50"/>
      <c r="H43" s="205"/>
      <c r="I43" s="205"/>
      <c r="J43" s="205"/>
      <c r="K43" s="50"/>
      <c r="L43" s="50"/>
      <c r="M43" s="51">
        <f t="shared" si="3"/>
        <v>0</v>
      </c>
      <c r="P43" s="18"/>
      <c r="BR43" s="149" t="str">
        <f t="shared" si="4"/>
        <v/>
      </c>
      <c r="BS43" s="149" t="str">
        <f t="shared" si="5"/>
        <v/>
      </c>
      <c r="BT43" s="149" t="str">
        <f t="shared" si="6"/>
        <v/>
      </c>
    </row>
    <row r="44" spans="1:72" s="14" customFormat="1" x14ac:dyDescent="0.3">
      <c r="A44" s="13"/>
      <c r="B44" s="13"/>
      <c r="C44" s="16">
        <f t="shared" si="7"/>
        <v>35</v>
      </c>
      <c r="D44" s="16"/>
      <c r="E44" s="44"/>
      <c r="F44" s="17"/>
      <c r="G44" s="50"/>
      <c r="H44" s="205"/>
      <c r="I44" s="205"/>
      <c r="J44" s="205"/>
      <c r="K44" s="50"/>
      <c r="L44" s="50"/>
      <c r="M44" s="51">
        <f t="shared" si="3"/>
        <v>0</v>
      </c>
      <c r="P44" s="18"/>
      <c r="BR44" s="149" t="str">
        <f t="shared" si="4"/>
        <v/>
      </c>
      <c r="BS44" s="149" t="str">
        <f t="shared" si="5"/>
        <v/>
      </c>
      <c r="BT44" s="149" t="str">
        <f t="shared" si="6"/>
        <v/>
      </c>
    </row>
    <row r="45" spans="1:72" s="14" customFormat="1" x14ac:dyDescent="0.3">
      <c r="A45" s="13"/>
      <c r="B45" s="13"/>
      <c r="C45" s="16">
        <f t="shared" si="7"/>
        <v>36</v>
      </c>
      <c r="D45" s="16"/>
      <c r="E45" s="44"/>
      <c r="F45" s="17"/>
      <c r="G45" s="50"/>
      <c r="H45" s="205"/>
      <c r="I45" s="205"/>
      <c r="J45" s="205"/>
      <c r="K45" s="50"/>
      <c r="L45" s="50"/>
      <c r="M45" s="51">
        <f t="shared" si="3"/>
        <v>0</v>
      </c>
      <c r="P45" s="18"/>
      <c r="BR45" s="149" t="str">
        <f t="shared" si="4"/>
        <v/>
      </c>
      <c r="BS45" s="149" t="str">
        <f t="shared" si="5"/>
        <v/>
      </c>
      <c r="BT45" s="149" t="str">
        <f t="shared" si="6"/>
        <v/>
      </c>
    </row>
    <row r="46" spans="1:72" s="14" customFormat="1" x14ac:dyDescent="0.3">
      <c r="A46" s="19"/>
      <c r="B46" s="19"/>
      <c r="C46" s="16">
        <f t="shared" si="7"/>
        <v>37</v>
      </c>
      <c r="D46" s="16"/>
      <c r="E46" s="44"/>
      <c r="F46" s="17"/>
      <c r="G46" s="202"/>
      <c r="H46" s="203"/>
      <c r="I46" s="203"/>
      <c r="J46" s="203"/>
      <c r="K46" s="50"/>
      <c r="L46" s="50"/>
      <c r="M46" s="51">
        <f t="shared" si="3"/>
        <v>0</v>
      </c>
      <c r="P46" s="18"/>
      <c r="BR46" s="149" t="str">
        <f t="shared" si="4"/>
        <v/>
      </c>
      <c r="BS46" s="149" t="str">
        <f t="shared" si="5"/>
        <v/>
      </c>
      <c r="BT46" s="149" t="str">
        <f t="shared" si="6"/>
        <v/>
      </c>
    </row>
    <row r="47" spans="1:72" s="14" customFormat="1" x14ac:dyDescent="0.3">
      <c r="C47" s="16">
        <f t="shared" si="7"/>
        <v>38</v>
      </c>
      <c r="D47" s="16"/>
      <c r="E47" s="44"/>
      <c r="F47" s="17"/>
      <c r="G47" s="202"/>
      <c r="H47" s="203"/>
      <c r="I47" s="203"/>
      <c r="J47" s="203"/>
      <c r="K47" s="50"/>
      <c r="L47" s="50"/>
      <c r="M47" s="51">
        <f t="shared" si="3"/>
        <v>0</v>
      </c>
      <c r="P47" s="18"/>
      <c r="BR47" s="149" t="str">
        <f t="shared" si="4"/>
        <v/>
      </c>
      <c r="BS47" s="149" t="str">
        <f t="shared" si="5"/>
        <v/>
      </c>
      <c r="BT47" s="149" t="str">
        <f t="shared" si="6"/>
        <v/>
      </c>
    </row>
    <row r="48" spans="1:72" s="14" customFormat="1" x14ac:dyDescent="0.3">
      <c r="C48" s="16">
        <f t="shared" si="7"/>
        <v>39</v>
      </c>
      <c r="D48" s="16"/>
      <c r="E48" s="44"/>
      <c r="F48" s="17"/>
      <c r="G48" s="50"/>
      <c r="H48" s="50"/>
      <c r="I48" s="50"/>
      <c r="J48" s="50"/>
      <c r="K48" s="50"/>
      <c r="L48" s="50"/>
      <c r="M48" s="51">
        <f t="shared" si="3"/>
        <v>0</v>
      </c>
      <c r="P48" s="18"/>
      <c r="BR48" s="149" t="str">
        <f t="shared" si="4"/>
        <v/>
      </c>
      <c r="BS48" s="149" t="str">
        <f t="shared" si="5"/>
        <v/>
      </c>
      <c r="BT48" s="149" t="str">
        <f t="shared" si="6"/>
        <v/>
      </c>
    </row>
    <row r="49" spans="3:72" s="14" customFormat="1" x14ac:dyDescent="0.3">
      <c r="C49" s="16">
        <f t="shared" si="7"/>
        <v>40</v>
      </c>
      <c r="D49" s="16"/>
      <c r="E49" s="44"/>
      <c r="F49" s="17"/>
      <c r="G49" s="50"/>
      <c r="H49" s="50"/>
      <c r="I49" s="50"/>
      <c r="J49" s="50"/>
      <c r="K49" s="50"/>
      <c r="L49" s="50"/>
      <c r="M49" s="51">
        <f t="shared" si="3"/>
        <v>0</v>
      </c>
      <c r="P49" s="18"/>
      <c r="BR49" s="149" t="str">
        <f t="shared" si="4"/>
        <v/>
      </c>
      <c r="BS49" s="149" t="str">
        <f t="shared" si="5"/>
        <v/>
      </c>
      <c r="BT49" s="149" t="str">
        <f t="shared" si="6"/>
        <v/>
      </c>
    </row>
    <row r="50" spans="3:72" s="14" customFormat="1" x14ac:dyDescent="0.3">
      <c r="C50" s="16">
        <f t="shared" si="7"/>
        <v>41</v>
      </c>
      <c r="D50" s="16"/>
      <c r="E50" s="44"/>
      <c r="F50" s="17"/>
      <c r="G50" s="50"/>
      <c r="H50" s="50"/>
      <c r="I50" s="50"/>
      <c r="J50" s="50"/>
      <c r="K50" s="50"/>
      <c r="L50" s="50"/>
      <c r="M50" s="51">
        <f t="shared" si="3"/>
        <v>0</v>
      </c>
      <c r="P50" s="18"/>
      <c r="BR50" s="149" t="str">
        <f t="shared" si="4"/>
        <v/>
      </c>
      <c r="BS50" s="149" t="str">
        <f t="shared" si="5"/>
        <v/>
      </c>
      <c r="BT50" s="149" t="str">
        <f t="shared" si="6"/>
        <v/>
      </c>
    </row>
    <row r="51" spans="3:72" s="14" customFormat="1" x14ac:dyDescent="0.3">
      <c r="C51" s="16">
        <f t="shared" si="7"/>
        <v>42</v>
      </c>
      <c r="D51" s="16"/>
      <c r="E51" s="44"/>
      <c r="F51" s="17"/>
      <c r="G51" s="50"/>
      <c r="H51" s="50"/>
      <c r="I51" s="50"/>
      <c r="J51" s="50"/>
      <c r="K51" s="50"/>
      <c r="L51" s="50"/>
      <c r="M51" s="51">
        <f t="shared" si="3"/>
        <v>0</v>
      </c>
      <c r="P51" s="18"/>
      <c r="BR51" s="149" t="str">
        <f t="shared" si="4"/>
        <v/>
      </c>
      <c r="BS51" s="149" t="str">
        <f t="shared" si="5"/>
        <v/>
      </c>
      <c r="BT51" s="149" t="str">
        <f t="shared" si="6"/>
        <v/>
      </c>
    </row>
    <row r="52" spans="3:72" s="14" customFormat="1" x14ac:dyDescent="0.3">
      <c r="C52" s="16">
        <f t="shared" si="7"/>
        <v>43</v>
      </c>
      <c r="D52" s="16"/>
      <c r="E52" s="44"/>
      <c r="F52" s="17"/>
      <c r="G52" s="50"/>
      <c r="H52" s="50"/>
      <c r="I52" s="50"/>
      <c r="J52" s="50"/>
      <c r="K52" s="50"/>
      <c r="L52" s="50"/>
      <c r="M52" s="51">
        <f t="shared" si="3"/>
        <v>0</v>
      </c>
      <c r="P52" s="18"/>
      <c r="BR52" s="149" t="str">
        <f t="shared" si="4"/>
        <v/>
      </c>
      <c r="BS52" s="149" t="str">
        <f t="shared" si="5"/>
        <v/>
      </c>
      <c r="BT52" s="149" t="str">
        <f t="shared" si="6"/>
        <v/>
      </c>
    </row>
    <row r="53" spans="3:72" s="14" customFormat="1" x14ac:dyDescent="0.3">
      <c r="C53" s="16">
        <f t="shared" si="7"/>
        <v>44</v>
      </c>
      <c r="D53" s="16"/>
      <c r="E53" s="44"/>
      <c r="F53" s="17"/>
      <c r="G53" s="50"/>
      <c r="H53" s="50"/>
      <c r="I53" s="50"/>
      <c r="J53" s="50"/>
      <c r="K53" s="50"/>
      <c r="L53" s="50"/>
      <c r="M53" s="51">
        <f t="shared" si="3"/>
        <v>0</v>
      </c>
      <c r="P53" s="18"/>
      <c r="BR53" s="149" t="str">
        <f t="shared" si="4"/>
        <v/>
      </c>
      <c r="BS53" s="149" t="str">
        <f t="shared" si="5"/>
        <v/>
      </c>
      <c r="BT53" s="149" t="str">
        <f t="shared" si="6"/>
        <v/>
      </c>
    </row>
    <row r="54" spans="3:72" s="14" customFormat="1" x14ac:dyDescent="0.3">
      <c r="C54" s="16">
        <f t="shared" si="7"/>
        <v>45</v>
      </c>
      <c r="D54" s="16"/>
      <c r="E54" s="44"/>
      <c r="F54" s="17"/>
      <c r="G54" s="50"/>
      <c r="H54" s="50"/>
      <c r="I54" s="50"/>
      <c r="J54" s="50"/>
      <c r="K54" s="50"/>
      <c r="L54" s="50"/>
      <c r="M54" s="51">
        <f t="shared" si="3"/>
        <v>0</v>
      </c>
      <c r="P54" s="18"/>
      <c r="BR54" s="149" t="str">
        <f t="shared" si="4"/>
        <v/>
      </c>
      <c r="BS54" s="149" t="str">
        <f t="shared" si="5"/>
        <v/>
      </c>
      <c r="BT54" s="149" t="str">
        <f t="shared" si="6"/>
        <v/>
      </c>
    </row>
    <row r="55" spans="3:72" s="14" customFormat="1" x14ac:dyDescent="0.3">
      <c r="C55" s="16">
        <f t="shared" si="7"/>
        <v>46</v>
      </c>
      <c r="D55" s="16"/>
      <c r="E55" s="44"/>
      <c r="F55" s="17"/>
      <c r="G55" s="50"/>
      <c r="H55" s="50"/>
      <c r="I55" s="50"/>
      <c r="J55" s="50"/>
      <c r="K55" s="50"/>
      <c r="L55" s="50"/>
      <c r="M55" s="51">
        <f t="shared" si="3"/>
        <v>0</v>
      </c>
      <c r="P55" s="18"/>
      <c r="BR55" s="149" t="str">
        <f t="shared" si="4"/>
        <v/>
      </c>
      <c r="BS55" s="149" t="str">
        <f t="shared" si="5"/>
        <v/>
      </c>
      <c r="BT55" s="149" t="str">
        <f t="shared" si="6"/>
        <v/>
      </c>
    </row>
    <row r="56" spans="3:72" s="14" customFormat="1" x14ac:dyDescent="0.3">
      <c r="C56" s="16">
        <f t="shared" si="7"/>
        <v>47</v>
      </c>
      <c r="D56" s="16"/>
      <c r="E56" s="44"/>
      <c r="F56" s="17"/>
      <c r="G56" s="50"/>
      <c r="H56" s="50"/>
      <c r="I56" s="50"/>
      <c r="J56" s="50"/>
      <c r="K56" s="50"/>
      <c r="L56" s="50"/>
      <c r="M56" s="51">
        <f t="shared" si="3"/>
        <v>0</v>
      </c>
      <c r="P56" s="18"/>
      <c r="BR56" s="149" t="str">
        <f t="shared" si="4"/>
        <v/>
      </c>
      <c r="BS56" s="149" t="str">
        <f t="shared" si="5"/>
        <v/>
      </c>
      <c r="BT56" s="149" t="str">
        <f t="shared" si="6"/>
        <v/>
      </c>
    </row>
    <row r="57" spans="3:72" s="14" customFormat="1" x14ac:dyDescent="0.3">
      <c r="C57" s="16">
        <f t="shared" si="7"/>
        <v>48</v>
      </c>
      <c r="D57" s="16"/>
      <c r="E57" s="44"/>
      <c r="F57" s="17"/>
      <c r="G57" s="50"/>
      <c r="H57" s="50"/>
      <c r="I57" s="50"/>
      <c r="J57" s="50"/>
      <c r="K57" s="50"/>
      <c r="L57" s="50"/>
      <c r="M57" s="51">
        <f t="shared" si="3"/>
        <v>0</v>
      </c>
      <c r="P57" s="18"/>
      <c r="BR57" s="149" t="str">
        <f t="shared" si="4"/>
        <v/>
      </c>
      <c r="BS57" s="149" t="str">
        <f t="shared" si="5"/>
        <v/>
      </c>
      <c r="BT57" s="149" t="str">
        <f t="shared" si="6"/>
        <v/>
      </c>
    </row>
    <row r="58" spans="3:72" s="14" customFormat="1" x14ac:dyDescent="0.3">
      <c r="C58" s="16">
        <f t="shared" si="7"/>
        <v>49</v>
      </c>
      <c r="D58" s="16"/>
      <c r="E58" s="44"/>
      <c r="F58" s="17"/>
      <c r="G58" s="50"/>
      <c r="H58" s="50"/>
      <c r="I58" s="50"/>
      <c r="J58" s="50"/>
      <c r="K58" s="50"/>
      <c r="L58" s="50"/>
      <c r="M58" s="51">
        <f t="shared" si="3"/>
        <v>0</v>
      </c>
      <c r="P58" s="18"/>
      <c r="BR58" s="149" t="str">
        <f t="shared" si="4"/>
        <v/>
      </c>
      <c r="BS58" s="149" t="str">
        <f t="shared" si="5"/>
        <v/>
      </c>
      <c r="BT58" s="149" t="str">
        <f t="shared" si="6"/>
        <v/>
      </c>
    </row>
    <row r="59" spans="3:72" s="14" customFormat="1" x14ac:dyDescent="0.3">
      <c r="C59" s="16">
        <f t="shared" si="7"/>
        <v>50</v>
      </c>
      <c r="D59" s="16"/>
      <c r="E59" s="44"/>
      <c r="F59" s="17"/>
      <c r="G59" s="50"/>
      <c r="H59" s="50"/>
      <c r="I59" s="50"/>
      <c r="J59" s="50"/>
      <c r="K59" s="50"/>
      <c r="L59" s="50"/>
      <c r="M59" s="51">
        <f t="shared" si="3"/>
        <v>0</v>
      </c>
      <c r="P59" s="18"/>
      <c r="BR59" s="149" t="str">
        <f t="shared" si="4"/>
        <v/>
      </c>
      <c r="BS59" s="149" t="str">
        <f t="shared" si="5"/>
        <v/>
      </c>
      <c r="BT59" s="149" t="str">
        <f t="shared" si="6"/>
        <v/>
      </c>
    </row>
    <row r="60" spans="3:72" s="14" customFormat="1" x14ac:dyDescent="0.3">
      <c r="C60" s="16">
        <f t="shared" si="7"/>
        <v>51</v>
      </c>
      <c r="D60" s="16"/>
      <c r="E60" s="44"/>
      <c r="F60" s="17"/>
      <c r="G60" s="50"/>
      <c r="H60" s="50"/>
      <c r="I60" s="50"/>
      <c r="J60" s="50"/>
      <c r="K60" s="50"/>
      <c r="L60" s="50"/>
      <c r="M60" s="51">
        <f t="shared" si="3"/>
        <v>0</v>
      </c>
      <c r="P60" s="18"/>
      <c r="BR60" s="149" t="str">
        <f t="shared" si="4"/>
        <v/>
      </c>
      <c r="BS60" s="149" t="str">
        <f t="shared" si="5"/>
        <v/>
      </c>
      <c r="BT60" s="149" t="str">
        <f t="shared" si="6"/>
        <v/>
      </c>
    </row>
    <row r="61" spans="3:72" s="14" customFormat="1" ht="14.5" thickBot="1" x14ac:dyDescent="0.35">
      <c r="C61" s="16">
        <f t="shared" si="7"/>
        <v>52</v>
      </c>
      <c r="D61" s="45"/>
      <c r="E61" s="62"/>
      <c r="F61" s="17"/>
      <c r="G61" s="56"/>
      <c r="H61" s="56"/>
      <c r="I61" s="56"/>
      <c r="J61" s="56"/>
      <c r="K61" s="56"/>
      <c r="L61" s="56"/>
      <c r="M61" s="51">
        <f t="shared" si="3"/>
        <v>0</v>
      </c>
      <c r="P61" s="18"/>
      <c r="BR61" s="149" t="str">
        <f t="shared" si="4"/>
        <v/>
      </c>
      <c r="BS61" s="149" t="str">
        <f t="shared" si="5"/>
        <v/>
      </c>
      <c r="BT61" s="149" t="str">
        <f t="shared" si="6"/>
        <v/>
      </c>
    </row>
    <row r="62" spans="3:72" s="21" customFormat="1" ht="21" customHeight="1" thickBot="1" x14ac:dyDescent="0.35">
      <c r="C62" s="262" t="s">
        <v>13</v>
      </c>
      <c r="D62" s="262"/>
      <c r="E62" s="262"/>
      <c r="F62" s="144"/>
      <c r="G62" s="54">
        <f t="shared" ref="G62:M62" si="8">SUM(G10:G61)</f>
        <v>0</v>
      </c>
      <c r="H62" s="54">
        <f t="shared" si="8"/>
        <v>0</v>
      </c>
      <c r="I62" s="54">
        <f t="shared" si="8"/>
        <v>0</v>
      </c>
      <c r="J62" s="54">
        <f t="shared" si="8"/>
        <v>0</v>
      </c>
      <c r="K62" s="54">
        <f t="shared" si="8"/>
        <v>0</v>
      </c>
      <c r="L62" s="54">
        <f t="shared" si="8"/>
        <v>0</v>
      </c>
      <c r="M62" s="174">
        <f t="shared" si="8"/>
        <v>0</v>
      </c>
      <c r="N62" s="176" t="s">
        <v>108</v>
      </c>
    </row>
    <row r="63" spans="3:72" x14ac:dyDescent="0.3">
      <c r="E63" s="155" t="s">
        <v>24</v>
      </c>
      <c r="F63" s="155" t="s">
        <v>63</v>
      </c>
      <c r="G63" s="156" cm="1">
        <f t="array" ref="G63">SUM(SUMIFS(G$10:G$61,$BT$10:$BT$61,{"6"}))</f>
        <v>0</v>
      </c>
      <c r="H63" s="156" cm="1">
        <f t="array" ref="H63">SUM(SUMIFS(H$10:H$61,$BT$10:$BT$61,{"6"}))</f>
        <v>0</v>
      </c>
      <c r="I63" s="156" cm="1">
        <f t="array" ref="I63">SUM(SUMIFS(I$10:I$61,$BT$10:$BT$61,{"6"}))</f>
        <v>0</v>
      </c>
      <c r="J63" s="156" cm="1">
        <f t="array" ref="J63">SUM(SUMIFS(J$10:J$61,$BT$10:$BT$61,{"6"}))</f>
        <v>0</v>
      </c>
      <c r="K63" s="156" cm="1">
        <f t="array" ref="K63">SUM(SUMIFS(K$10:K$61,$BT$10:$BT$61,{"6"}))</f>
        <v>0</v>
      </c>
      <c r="L63" s="156" cm="1">
        <f t="array" ref="L63">SUM(SUMIFS(L$10:L$61,$BT$10:$BT$61,{"6"}))</f>
        <v>0</v>
      </c>
      <c r="M63" s="175">
        <f>SUM(G63:L63)</f>
        <v>0</v>
      </c>
      <c r="N63" s="177" t="e">
        <f>(M63/M$71)*100</f>
        <v>#DIV/0!</v>
      </c>
    </row>
    <row r="64" spans="3:72" x14ac:dyDescent="0.3">
      <c r="E64" s="155" t="s">
        <v>24</v>
      </c>
      <c r="F64" s="155" t="s">
        <v>116</v>
      </c>
      <c r="G64" s="156">
        <f t="shared" ref="G64" si="9">G63*0.12</f>
        <v>0</v>
      </c>
      <c r="H64" s="156">
        <f t="shared" ref="H64:M64" si="10">H63*0.12</f>
        <v>0</v>
      </c>
      <c r="I64" s="156">
        <f t="shared" si="10"/>
        <v>0</v>
      </c>
      <c r="J64" s="156">
        <f t="shared" si="10"/>
        <v>0</v>
      </c>
      <c r="K64" s="156">
        <f t="shared" si="10"/>
        <v>0</v>
      </c>
      <c r="L64" s="156">
        <f t="shared" si="10"/>
        <v>0</v>
      </c>
      <c r="M64" s="156">
        <f t="shared" si="10"/>
        <v>0</v>
      </c>
      <c r="N64" s="177" t="e">
        <f>(M64/M$71)*100</f>
        <v>#DIV/0!</v>
      </c>
    </row>
    <row r="65" spans="3:14" x14ac:dyDescent="0.3">
      <c r="E65" s="155" t="s">
        <v>26</v>
      </c>
      <c r="F65" s="155" t="s">
        <v>59</v>
      </c>
      <c r="G65" s="156" cm="1">
        <f t="array" ref="G65">SUM(SUMIFS(G$10:G$61,$BT$10:$BT$61,{"8"}))</f>
        <v>0</v>
      </c>
      <c r="H65" s="156" cm="1">
        <f t="array" ref="H65">SUM(SUMIFS(H$10:H$61,$BT$10:$BT$61,{"8"}))</f>
        <v>0</v>
      </c>
      <c r="I65" s="156" cm="1">
        <f t="array" ref="I65">SUM(SUMIFS(I$10:I$61,$BT$10:$BT$61,{"8"}))</f>
        <v>0</v>
      </c>
      <c r="J65" s="156" cm="1">
        <f t="array" ref="J65">SUM(SUMIFS(J$10:J$61,$BT$10:$BT$61,{"8"}))</f>
        <v>0</v>
      </c>
      <c r="K65" s="156" cm="1">
        <f t="array" ref="K65">SUM(SUMIFS(K$10:K$61,$BT$10:$BT$61,{"8"}))</f>
        <v>0</v>
      </c>
      <c r="L65" s="156" cm="1">
        <f t="array" ref="L65">SUM(SUMIFS(L$10:L$61,$BT$10:$BT$61,{"8"}))</f>
        <v>0</v>
      </c>
      <c r="M65" s="175">
        <f t="shared" ref="M65:M71" si="11">SUM(G65:L65)</f>
        <v>0</v>
      </c>
      <c r="N65" s="177" t="e">
        <f t="shared" ref="N65:N70" si="12">(M65/M$71)*100</f>
        <v>#DIV/0!</v>
      </c>
    </row>
    <row r="66" spans="3:14" x14ac:dyDescent="0.3">
      <c r="E66" s="155" t="s">
        <v>26</v>
      </c>
      <c r="F66" s="155" t="s">
        <v>35</v>
      </c>
      <c r="G66" s="156" cm="1">
        <f t="array" ref="G66">SUM(SUMIFS(G$10:G$61,$BT$10:$BT$61,{"11"}))</f>
        <v>0</v>
      </c>
      <c r="H66" s="156" cm="1">
        <f t="array" ref="H66">SUM(SUMIFS(H$10:H$61,$BT$10:$BT$61,{"11"}))</f>
        <v>0</v>
      </c>
      <c r="I66" s="156" cm="1">
        <f t="array" ref="I66">SUM(SUMIFS(I$10:I$61,$BT$10:$BT$61,{"11"}))</f>
        <v>0</v>
      </c>
      <c r="J66" s="156" cm="1">
        <f t="array" ref="J66">SUM(SUMIFS(J$10:J$61,$BT$10:$BT$61,{"11"}))</f>
        <v>0</v>
      </c>
      <c r="K66" s="156" cm="1">
        <f t="array" ref="K66">SUM(SUMIFS(K$10:K$61,$BT$10:$BT$61,{"11"}))</f>
        <v>0</v>
      </c>
      <c r="L66" s="156" cm="1">
        <f t="array" ref="L66">SUM(SUMIFS(L$10:L$61,$BT$10:$BT$61,{"11"}))</f>
        <v>0</v>
      </c>
      <c r="M66" s="175">
        <f t="shared" si="11"/>
        <v>0</v>
      </c>
      <c r="N66" s="177" t="e">
        <f t="shared" si="12"/>
        <v>#DIV/0!</v>
      </c>
    </row>
    <row r="67" spans="3:14" x14ac:dyDescent="0.3">
      <c r="E67" s="155" t="s">
        <v>36</v>
      </c>
      <c r="F67" s="155" t="s">
        <v>59</v>
      </c>
      <c r="G67" s="156" cm="1">
        <f t="array" ref="G67">SUM(SUMIFS(G$10:G$61,$BT$10:$BT$61,{"9"}))</f>
        <v>0</v>
      </c>
      <c r="H67" s="156" cm="1">
        <f t="array" ref="H67">SUM(SUMIFS(H$10:H$61,$BT$10:$BT$61,{"9"}))</f>
        <v>0</v>
      </c>
      <c r="I67" s="156" cm="1">
        <f t="array" ref="I67">SUM(SUMIFS(I$10:I$61,$BT$10:$BT$61,{"9"}))</f>
        <v>0</v>
      </c>
      <c r="J67" s="156" cm="1">
        <f t="array" ref="J67">SUM(SUMIFS(J$10:J$61,$BT$10:$BT$61,{"9"}))</f>
        <v>0</v>
      </c>
      <c r="K67" s="156" cm="1">
        <f t="array" ref="K67">SUM(SUMIFS(K$10:K$61,$BT$10:$BT$61,{"9"}))</f>
        <v>0</v>
      </c>
      <c r="L67" s="156" cm="1">
        <f t="array" ref="L67">SUM(SUMIFS(L$10:L$61,$BT$10:$BT$61,{"9"}))</f>
        <v>0</v>
      </c>
      <c r="M67" s="175">
        <f t="shared" si="11"/>
        <v>0</v>
      </c>
      <c r="N67" s="177" t="e">
        <f t="shared" si="12"/>
        <v>#DIV/0!</v>
      </c>
    </row>
    <row r="68" spans="3:14" x14ac:dyDescent="0.3">
      <c r="E68" s="155" t="s">
        <v>36</v>
      </c>
      <c r="F68" s="155" t="s">
        <v>35</v>
      </c>
      <c r="G68" s="156" cm="1">
        <f t="array" ref="G68">SUM(SUMIFS(G$10:G$61,$BT$10:$BT$61,{"12"}))</f>
        <v>0</v>
      </c>
      <c r="H68" s="156" cm="1">
        <f t="array" ref="H68">SUM(SUMIFS(H$10:H$61,$BT$10:$BT$61,{"12"}))</f>
        <v>0</v>
      </c>
      <c r="I68" s="156" cm="1">
        <f t="array" ref="I68">SUM(SUMIFS(I$10:I$61,$BT$10:$BT$61,{"12"}))</f>
        <v>0</v>
      </c>
      <c r="J68" s="156" cm="1">
        <f t="array" ref="J68">SUM(SUMIFS(J$10:J$61,$BT$10:$BT$61,{"12"}))</f>
        <v>0</v>
      </c>
      <c r="K68" s="156" cm="1">
        <f t="array" ref="K68">SUM(SUMIFS(K$10:K$61,$BT$10:$BT$61,{"12"}))</f>
        <v>0</v>
      </c>
      <c r="L68" s="156" cm="1">
        <f t="array" ref="L68">SUM(SUMIFS(L$10:L$61,$BT$10:$BT$61,{"12"}))</f>
        <v>0</v>
      </c>
      <c r="M68" s="175">
        <f t="shared" si="11"/>
        <v>0</v>
      </c>
      <c r="N68" s="177" t="e">
        <f t="shared" si="12"/>
        <v>#DIV/0!</v>
      </c>
    </row>
    <row r="69" spans="3:14" x14ac:dyDescent="0.3">
      <c r="E69" s="155" t="s">
        <v>51</v>
      </c>
      <c r="F69" s="155" t="s">
        <v>59</v>
      </c>
      <c r="G69" s="156" cm="1">
        <f t="array" ref="G69">SUM(SUMIFS(G$10:G$61,$BT$10:$BT$61,{"10"}))</f>
        <v>0</v>
      </c>
      <c r="H69" s="156" cm="1">
        <f t="array" ref="H69">SUM(SUMIFS(H$10:H$61,$BT$10:$BT$61,{"10"}))</f>
        <v>0</v>
      </c>
      <c r="I69" s="156" cm="1">
        <f t="array" ref="I69">SUM(SUMIFS(I$10:I$61,$BT$10:$BT$61,{"10"}))</f>
        <v>0</v>
      </c>
      <c r="J69" s="156" cm="1">
        <f t="array" ref="J69">SUM(SUMIFS(J$10:J$61,$BT$10:$BT$61,{"10"}))</f>
        <v>0</v>
      </c>
      <c r="K69" s="156" cm="1">
        <f t="array" ref="K69">SUM(SUMIFS(K$10:K$61,$BT$10:$BT$61,{"10"}))</f>
        <v>0</v>
      </c>
      <c r="L69" s="156" cm="1">
        <f t="array" ref="L69">SUM(SUMIFS(L$10:L$61,$BT$10:$BT$61,{"10"}))</f>
        <v>0</v>
      </c>
      <c r="M69" s="175">
        <f t="shared" si="11"/>
        <v>0</v>
      </c>
      <c r="N69" s="177" t="e">
        <f t="shared" si="12"/>
        <v>#DIV/0!</v>
      </c>
    </row>
    <row r="70" spans="3:14" x14ac:dyDescent="0.3">
      <c r="E70" s="155" t="s">
        <v>51</v>
      </c>
      <c r="F70" s="155" t="s">
        <v>35</v>
      </c>
      <c r="G70" s="156" cm="1">
        <f t="array" ref="G70">SUM(SUMIFS(G$10:G$61,$BT$10:$BT$61,{"13"}))</f>
        <v>0</v>
      </c>
      <c r="H70" s="156" cm="1">
        <f t="array" ref="H70">SUM(SUMIFS(H$10:H$61,$BT$10:$BT$61,{"13"}))</f>
        <v>0</v>
      </c>
      <c r="I70" s="156" cm="1">
        <f t="array" ref="I70">SUM(SUMIFS(I$10:I$61,$BT$10:$BT$61,{"13"}))</f>
        <v>0</v>
      </c>
      <c r="J70" s="156" cm="1">
        <f t="array" ref="J70">SUM(SUMIFS(J$10:J$61,$BT$10:$BT$61,{"13"}))</f>
        <v>0</v>
      </c>
      <c r="K70" s="156" cm="1">
        <f t="array" ref="K70">SUM(SUMIFS(K$10:K$61,$BT$10:$BT$61,{"13"}))</f>
        <v>0</v>
      </c>
      <c r="L70" s="156" cm="1">
        <f t="array" ref="L70">SUM(SUMIFS(L$10:L$61,$BT$10:$BT$61,{"13"}))</f>
        <v>0</v>
      </c>
      <c r="M70" s="175">
        <f t="shared" si="11"/>
        <v>0</v>
      </c>
      <c r="N70" s="177" t="e">
        <f t="shared" si="12"/>
        <v>#DIV/0!</v>
      </c>
    </row>
    <row r="71" spans="3:14" x14ac:dyDescent="0.3">
      <c r="E71" s="155"/>
      <c r="F71" s="155" t="s">
        <v>64</v>
      </c>
      <c r="G71" s="156">
        <f>SUM(G63:G70)</f>
        <v>0</v>
      </c>
      <c r="H71" s="156">
        <f t="shared" ref="H71:L71" si="13">SUM(H63:H70)</f>
        <v>0</v>
      </c>
      <c r="I71" s="156">
        <f t="shared" si="13"/>
        <v>0</v>
      </c>
      <c r="J71" s="156">
        <f t="shared" si="13"/>
        <v>0</v>
      </c>
      <c r="K71" s="156">
        <f t="shared" si="13"/>
        <v>0</v>
      </c>
      <c r="L71" s="156">
        <f t="shared" si="13"/>
        <v>0</v>
      </c>
      <c r="M71" s="175">
        <f t="shared" si="11"/>
        <v>0</v>
      </c>
      <c r="N71" s="177" t="e">
        <f>SUM(N63:N70)</f>
        <v>#DIV/0!</v>
      </c>
    </row>
    <row r="72" spans="3:14" x14ac:dyDescent="0.3">
      <c r="E72" s="155"/>
      <c r="F72" s="155" t="s">
        <v>57</v>
      </c>
      <c r="G72" s="156" t="str">
        <f>IF(G71-G64=G62,"True","False")</f>
        <v>True</v>
      </c>
      <c r="H72" s="156" t="str">
        <f t="shared" ref="H72:L72" si="14">IF(H71-H64=H62,"True","False")</f>
        <v>True</v>
      </c>
      <c r="I72" s="156" t="str">
        <f t="shared" si="14"/>
        <v>True</v>
      </c>
      <c r="J72" s="156" t="str">
        <f t="shared" si="14"/>
        <v>True</v>
      </c>
      <c r="K72" s="156" t="str">
        <f t="shared" si="14"/>
        <v>True</v>
      </c>
      <c r="L72" s="156" t="str">
        <f t="shared" si="14"/>
        <v>True</v>
      </c>
      <c r="M72" s="175"/>
      <c r="N72" s="153"/>
    </row>
    <row r="73" spans="3:14" x14ac:dyDescent="0.3">
      <c r="C73" s="19"/>
      <c r="D73" s="19"/>
    </row>
    <row r="74" spans="3:14" x14ac:dyDescent="0.3">
      <c r="C74" s="19"/>
      <c r="D74" s="19"/>
    </row>
  </sheetData>
  <mergeCells count="4">
    <mergeCell ref="C4:L4"/>
    <mergeCell ref="C62:E62"/>
    <mergeCell ref="B6:B9"/>
    <mergeCell ref="C2:M2"/>
  </mergeCells>
  <pageMargins left="0.70866141732283472" right="0.70866141732283472" top="0.74803149606299213" bottom="0.74803149606299213" header="0.31496062992125984" footer="0.31496062992125984"/>
  <pageSetup paperSize="9" scale="61"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88283B27-645B-4538-831B-88E4AFBDE02D}">
          <x14:formula1>
            <xm:f>List!$A$1:$A$4</xm:f>
          </x14:formula1>
          <xm:sqref>E10:E61</xm:sqref>
        </x14:dataValidation>
        <x14:dataValidation type="list" allowBlank="1" showInputMessage="1" showErrorMessage="1" xr:uid="{DEB29031-CC3D-4D8A-856D-E31E4F3A7687}">
          <x14:formula1>
            <xm:f>List!$A$1:$A$3</xm:f>
          </x14:formula1>
          <xm:sqref>E6:E9</xm:sqref>
        </x14:dataValidation>
        <x14:dataValidation type="list" allowBlank="1" showInputMessage="1" showErrorMessage="1" xr:uid="{273DEE4B-D2C7-4BAF-9810-51473A0AB0D0}">
          <x14:formula1>
            <xm:f>List!$A$11:$A$13</xm:f>
          </x14:formula1>
          <xm:sqref>F6:F61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22BD2-5048-4A53-B094-0E39B3DEA499}">
  <sheetPr>
    <tabColor theme="3"/>
    <pageSetUpPr fitToPage="1"/>
  </sheetPr>
  <dimension ref="B2:BR65"/>
  <sheetViews>
    <sheetView showGridLines="0" topLeftCell="C1" zoomScaleNormal="100" workbookViewId="0">
      <selection activeCell="C2" sqref="C2:M2"/>
    </sheetView>
  </sheetViews>
  <sheetFormatPr defaultColWidth="9.23046875" defaultRowHeight="14" x14ac:dyDescent="0.3"/>
  <cols>
    <col min="1" max="2" width="3" style="2" customWidth="1"/>
    <col min="3" max="3" width="9.765625" style="2" customWidth="1"/>
    <col min="4" max="4" width="50.4609375" style="2" customWidth="1"/>
    <col min="5" max="6" width="26" style="59" customWidth="1"/>
    <col min="7" max="12" width="11.4609375" style="5" customWidth="1"/>
    <col min="13" max="13" width="14" style="5" customWidth="1"/>
    <col min="14" max="16384" width="9.23046875" style="2"/>
  </cols>
  <sheetData>
    <row r="2" spans="2:70" ht="197.65" customHeight="1" x14ac:dyDescent="0.3">
      <c r="C2" s="253" t="s">
        <v>146</v>
      </c>
      <c r="D2" s="266"/>
      <c r="E2" s="266"/>
      <c r="F2" s="266"/>
      <c r="G2" s="266"/>
      <c r="H2" s="266"/>
      <c r="I2" s="266"/>
      <c r="J2" s="266"/>
      <c r="K2" s="266"/>
      <c r="L2" s="266"/>
      <c r="M2" s="266"/>
    </row>
    <row r="3" spans="2:70" ht="14.5" thickBot="1" x14ac:dyDescent="0.35"/>
    <row r="4" spans="2:70" ht="34.9" customHeight="1" thickBot="1" x14ac:dyDescent="0.45">
      <c r="C4" s="257" t="s">
        <v>30</v>
      </c>
      <c r="D4" s="258"/>
      <c r="E4" s="258"/>
      <c r="F4" s="258"/>
      <c r="G4" s="258"/>
      <c r="H4" s="258"/>
      <c r="I4" s="258"/>
      <c r="J4" s="258"/>
      <c r="K4" s="258"/>
      <c r="L4" s="258"/>
      <c r="M4" s="6"/>
    </row>
    <row r="5" spans="2:70" s="7" customFormat="1" ht="36.5" thickBot="1" x14ac:dyDescent="0.35">
      <c r="C5" s="46" t="s">
        <v>20</v>
      </c>
      <c r="D5" s="47" t="s">
        <v>21</v>
      </c>
      <c r="E5" s="63" t="s">
        <v>22</v>
      </c>
      <c r="F5" s="61" t="s">
        <v>58</v>
      </c>
      <c r="G5" s="48" t="str">
        <f>'1. Budget Summary'!G15</f>
        <v/>
      </c>
      <c r="H5" s="48" t="str">
        <f>'1. Budget Summary'!H15</f>
        <v/>
      </c>
      <c r="I5" s="48" t="str">
        <f>'1. Budget Summary'!I15</f>
        <v/>
      </c>
      <c r="J5" s="48" t="str">
        <f>'1. Budget Summary'!J15</f>
        <v/>
      </c>
      <c r="K5" s="48" t="str">
        <f>'1. Budget Summary'!K15</f>
        <v/>
      </c>
      <c r="L5" s="48" t="str">
        <f>'1. Budget Summary'!L15</f>
        <v/>
      </c>
      <c r="M5" s="11" t="s">
        <v>13</v>
      </c>
    </row>
    <row r="6" spans="2:70" s="14" customFormat="1" ht="28.5" customHeight="1" x14ac:dyDescent="0.3">
      <c r="B6" s="259" t="s">
        <v>23</v>
      </c>
      <c r="C6" s="65">
        <v>1</v>
      </c>
      <c r="D6" s="78" t="s">
        <v>123</v>
      </c>
      <c r="E6" s="158" t="s">
        <v>26</v>
      </c>
      <c r="F6" s="162" t="s">
        <v>60</v>
      </c>
      <c r="G6" s="68">
        <v>13500</v>
      </c>
      <c r="H6" s="68">
        <v>17500</v>
      </c>
      <c r="I6" s="68"/>
      <c r="J6" s="68"/>
      <c r="K6" s="68"/>
      <c r="L6" s="68"/>
      <c r="M6" s="69">
        <f>SUM(G6:L6)</f>
        <v>31000</v>
      </c>
      <c r="BP6" s="149">
        <f t="shared" ref="BP6:BP65" si="0">IF(E6="","",IF(E6="GRDC",1,IF(E6="lead Research Organisation",2,IF(E6="research organisation",3,IF(E6="Third Party",4)))))</f>
        <v>2</v>
      </c>
      <c r="BQ6" s="149">
        <f>IF(F6="","",IF(F6="GRDC funds",5,IF(F6="Cash",6,IF(F6="In-kind ",9))))</f>
        <v>9</v>
      </c>
      <c r="BR6" s="149">
        <f>IF(BP6="","",IF(BQ6="","",SUM(BP6:BQ6)))</f>
        <v>11</v>
      </c>
    </row>
    <row r="7" spans="2:70" s="14" customFormat="1" ht="28" x14ac:dyDescent="0.3">
      <c r="B7" s="260"/>
      <c r="C7" s="70">
        <v>1</v>
      </c>
      <c r="D7" s="86" t="s">
        <v>124</v>
      </c>
      <c r="E7" s="159" t="s">
        <v>26</v>
      </c>
      <c r="F7" s="98" t="s">
        <v>34</v>
      </c>
      <c r="G7" s="73">
        <v>57000</v>
      </c>
      <c r="H7" s="73">
        <v>57000</v>
      </c>
      <c r="I7" s="73"/>
      <c r="J7" s="73"/>
      <c r="K7" s="73"/>
      <c r="L7" s="73"/>
      <c r="M7" s="74">
        <f>SUM(G7:L7)</f>
        <v>114000</v>
      </c>
      <c r="BP7" s="149">
        <f t="shared" si="0"/>
        <v>2</v>
      </c>
      <c r="BQ7" s="149">
        <f t="shared" ref="BQ7:BQ65" si="1">IF(F7="","",IF(F7="GRDC funds",5,IF(F7="Cash",6,IF(F7="In-kind ",9))))</f>
        <v>6</v>
      </c>
      <c r="BR7" s="149">
        <f t="shared" ref="BR7:BR65" si="2">IF(BP7="","",IF(BQ7="","",SUM(BP7:BQ7)))</f>
        <v>8</v>
      </c>
    </row>
    <row r="8" spans="2:70" s="14" customFormat="1" ht="28" x14ac:dyDescent="0.3">
      <c r="B8" s="260"/>
      <c r="C8" s="70">
        <v>2</v>
      </c>
      <c r="D8" s="86" t="s">
        <v>31</v>
      </c>
      <c r="E8" s="159" t="s">
        <v>24</v>
      </c>
      <c r="F8" s="98" t="s">
        <v>63</v>
      </c>
      <c r="G8" s="73"/>
      <c r="H8" s="73"/>
      <c r="I8" s="73">
        <v>13000</v>
      </c>
      <c r="J8" s="73"/>
      <c r="K8" s="73"/>
      <c r="L8" s="73"/>
      <c r="M8" s="74">
        <f>SUM(G8:L8)</f>
        <v>13000</v>
      </c>
      <c r="BP8" s="149">
        <f t="shared" si="0"/>
        <v>1</v>
      </c>
      <c r="BQ8" s="149">
        <f t="shared" si="1"/>
        <v>5</v>
      </c>
      <c r="BR8" s="149">
        <f t="shared" si="2"/>
        <v>6</v>
      </c>
    </row>
    <row r="9" spans="2:70" s="14" customFormat="1" ht="28.5" customHeight="1" thickBot="1" x14ac:dyDescent="0.35">
      <c r="B9" s="267"/>
      <c r="C9" s="216">
        <v>1</v>
      </c>
      <c r="D9" s="217" t="s">
        <v>125</v>
      </c>
      <c r="E9" s="218" t="s">
        <v>24</v>
      </c>
      <c r="F9" s="219" t="s">
        <v>63</v>
      </c>
      <c r="G9" s="220"/>
      <c r="H9" s="220"/>
      <c r="I9" s="220">
        <v>8000</v>
      </c>
      <c r="J9" s="220"/>
      <c r="K9" s="220"/>
      <c r="L9" s="220"/>
      <c r="M9" s="221">
        <f>SUM(G9:L9)</f>
        <v>8000</v>
      </c>
      <c r="BP9" s="149">
        <f t="shared" si="0"/>
        <v>1</v>
      </c>
      <c r="BQ9" s="149">
        <f t="shared" si="1"/>
        <v>5</v>
      </c>
      <c r="BR9" s="149">
        <f t="shared" si="2"/>
        <v>6</v>
      </c>
    </row>
    <row r="10" spans="2:70" s="14" customFormat="1" x14ac:dyDescent="0.3">
      <c r="B10" s="13"/>
      <c r="C10" s="207">
        <v>1</v>
      </c>
      <c r="D10" s="208"/>
      <c r="E10" s="215"/>
      <c r="F10" s="208"/>
      <c r="G10" s="209"/>
      <c r="H10" s="209"/>
      <c r="I10" s="209"/>
      <c r="J10" s="209"/>
      <c r="K10" s="209"/>
      <c r="L10" s="209"/>
      <c r="M10" s="210">
        <f t="shared" ref="M10:M40" si="3">SUM(G10:L10)</f>
        <v>0</v>
      </c>
      <c r="P10" s="18"/>
      <c r="BP10" s="149" t="str">
        <f t="shared" ref="BP10:BP40" si="4">IF(E10="","",IF(E10="GRDC",1,IF(E10="lead Research Organisation",2,IF(E10="research organisation",3,IF(E10="Third Party",4)))))</f>
        <v/>
      </c>
      <c r="BQ10" s="149" t="str">
        <f t="shared" ref="BQ10:BQ40" si="5">IF(F10="","",IF(F10="GRDC funds",5,IF(F10="Cash",6,IF(F10="In-kind ",9))))</f>
        <v/>
      </c>
      <c r="BR10" s="149" t="str">
        <f t="shared" ref="BR10:BR40" si="6">IF(BP10="","",IF(BQ10="","",SUM(BP10:BQ10)))</f>
        <v/>
      </c>
    </row>
    <row r="11" spans="2:70" s="14" customFormat="1" x14ac:dyDescent="0.3">
      <c r="B11" s="19"/>
      <c r="C11" s="16">
        <v>2</v>
      </c>
      <c r="D11" s="17"/>
      <c r="E11" s="160"/>
      <c r="F11" s="17"/>
      <c r="G11" s="50"/>
      <c r="H11" s="50"/>
      <c r="I11" s="50"/>
      <c r="J11" s="50"/>
      <c r="K11" s="50"/>
      <c r="L11" s="50"/>
      <c r="M11" s="51">
        <f t="shared" si="3"/>
        <v>0</v>
      </c>
      <c r="P11" s="18"/>
      <c r="BP11" s="149" t="str">
        <f t="shared" si="4"/>
        <v/>
      </c>
      <c r="BQ11" s="149" t="str">
        <f t="shared" si="5"/>
        <v/>
      </c>
      <c r="BR11" s="149" t="str">
        <f t="shared" si="6"/>
        <v/>
      </c>
    </row>
    <row r="12" spans="2:70" s="14" customFormat="1" x14ac:dyDescent="0.3">
      <c r="C12" s="16">
        <v>3</v>
      </c>
      <c r="D12" s="17"/>
      <c r="E12" s="160"/>
      <c r="F12" s="17"/>
      <c r="G12" s="50"/>
      <c r="H12" s="50"/>
      <c r="I12" s="50"/>
      <c r="J12" s="50"/>
      <c r="K12" s="50"/>
      <c r="L12" s="50"/>
      <c r="M12" s="51">
        <f t="shared" si="3"/>
        <v>0</v>
      </c>
      <c r="P12" s="18"/>
      <c r="BP12" s="149" t="str">
        <f t="shared" si="4"/>
        <v/>
      </c>
      <c r="BQ12" s="149" t="str">
        <f t="shared" si="5"/>
        <v/>
      </c>
      <c r="BR12" s="149" t="str">
        <f t="shared" si="6"/>
        <v/>
      </c>
    </row>
    <row r="13" spans="2:70" s="14" customFormat="1" x14ac:dyDescent="0.3">
      <c r="C13" s="16">
        <v>4</v>
      </c>
      <c r="D13" s="17"/>
      <c r="E13" s="160"/>
      <c r="F13" s="17"/>
      <c r="G13" s="50"/>
      <c r="H13" s="50"/>
      <c r="I13" s="50"/>
      <c r="J13" s="50"/>
      <c r="K13" s="50"/>
      <c r="L13" s="50"/>
      <c r="M13" s="51">
        <f t="shared" si="3"/>
        <v>0</v>
      </c>
      <c r="P13" s="18"/>
      <c r="BP13" s="149" t="str">
        <f t="shared" si="4"/>
        <v/>
      </c>
      <c r="BQ13" s="149" t="str">
        <f t="shared" si="5"/>
        <v/>
      </c>
      <c r="BR13" s="149" t="str">
        <f t="shared" si="6"/>
        <v/>
      </c>
    </row>
    <row r="14" spans="2:70" s="14" customFormat="1" x14ac:dyDescent="0.3">
      <c r="C14" s="16">
        <v>5</v>
      </c>
      <c r="D14" s="17"/>
      <c r="E14" s="160"/>
      <c r="F14" s="17"/>
      <c r="G14" s="50"/>
      <c r="H14" s="50"/>
      <c r="I14" s="50"/>
      <c r="J14" s="50"/>
      <c r="K14" s="50"/>
      <c r="L14" s="50"/>
      <c r="M14" s="51">
        <f t="shared" si="3"/>
        <v>0</v>
      </c>
      <c r="P14" s="18"/>
      <c r="BP14" s="149" t="str">
        <f t="shared" si="4"/>
        <v/>
      </c>
      <c r="BQ14" s="149" t="str">
        <f t="shared" si="5"/>
        <v/>
      </c>
      <c r="BR14" s="149" t="str">
        <f t="shared" si="6"/>
        <v/>
      </c>
    </row>
    <row r="15" spans="2:70" s="14" customFormat="1" x14ac:dyDescent="0.3">
      <c r="C15" s="16">
        <f>C14+1</f>
        <v>6</v>
      </c>
      <c r="D15" s="17"/>
      <c r="E15" s="160"/>
      <c r="F15" s="17"/>
      <c r="G15" s="50"/>
      <c r="H15" s="50"/>
      <c r="I15" s="50"/>
      <c r="J15" s="50"/>
      <c r="K15" s="50"/>
      <c r="L15" s="50"/>
      <c r="M15" s="51">
        <f t="shared" si="3"/>
        <v>0</v>
      </c>
      <c r="P15" s="18"/>
      <c r="BP15" s="149" t="str">
        <f t="shared" si="4"/>
        <v/>
      </c>
      <c r="BQ15" s="149" t="str">
        <f t="shared" si="5"/>
        <v/>
      </c>
      <c r="BR15" s="149" t="str">
        <f t="shared" si="6"/>
        <v/>
      </c>
    </row>
    <row r="16" spans="2:70" s="14" customFormat="1" x14ac:dyDescent="0.3">
      <c r="C16" s="16">
        <f t="shared" ref="C16:C40" si="7">C15+1</f>
        <v>7</v>
      </c>
      <c r="D16" s="204"/>
      <c r="E16" s="160"/>
      <c r="F16" s="17"/>
      <c r="G16" s="50"/>
      <c r="H16" s="50"/>
      <c r="I16" s="50"/>
      <c r="J16" s="50"/>
      <c r="K16" s="50"/>
      <c r="L16" s="50"/>
      <c r="M16" s="51">
        <f t="shared" si="3"/>
        <v>0</v>
      </c>
      <c r="P16" s="18"/>
      <c r="BP16" s="149" t="str">
        <f t="shared" si="4"/>
        <v/>
      </c>
      <c r="BQ16" s="149" t="str">
        <f t="shared" si="5"/>
        <v/>
      </c>
      <c r="BR16" s="149" t="str">
        <f t="shared" si="6"/>
        <v/>
      </c>
    </row>
    <row r="17" spans="3:70" s="14" customFormat="1" x14ac:dyDescent="0.3">
      <c r="C17" s="16">
        <f t="shared" si="7"/>
        <v>8</v>
      </c>
      <c r="D17" s="17"/>
      <c r="E17" s="160"/>
      <c r="F17" s="17"/>
      <c r="G17" s="50"/>
      <c r="H17" s="50"/>
      <c r="I17" s="50"/>
      <c r="J17" s="50"/>
      <c r="K17" s="50"/>
      <c r="L17" s="50"/>
      <c r="M17" s="51">
        <f t="shared" si="3"/>
        <v>0</v>
      </c>
      <c r="P17" s="18"/>
      <c r="BP17" s="149" t="str">
        <f t="shared" si="4"/>
        <v/>
      </c>
      <c r="BQ17" s="149" t="str">
        <f t="shared" si="5"/>
        <v/>
      </c>
      <c r="BR17" s="149" t="str">
        <f t="shared" si="6"/>
        <v/>
      </c>
    </row>
    <row r="18" spans="3:70" s="14" customFormat="1" x14ac:dyDescent="0.3">
      <c r="C18" s="16">
        <f t="shared" si="7"/>
        <v>9</v>
      </c>
      <c r="D18" s="17"/>
      <c r="E18" s="160"/>
      <c r="F18" s="17"/>
      <c r="G18" s="50"/>
      <c r="H18" s="50"/>
      <c r="I18" s="50"/>
      <c r="J18" s="50"/>
      <c r="K18" s="50"/>
      <c r="L18" s="50"/>
      <c r="M18" s="51">
        <f t="shared" si="3"/>
        <v>0</v>
      </c>
      <c r="P18" s="18"/>
      <c r="BP18" s="149" t="str">
        <f t="shared" si="4"/>
        <v/>
      </c>
      <c r="BQ18" s="149" t="str">
        <f t="shared" si="5"/>
        <v/>
      </c>
      <c r="BR18" s="149" t="str">
        <f t="shared" si="6"/>
        <v/>
      </c>
    </row>
    <row r="19" spans="3:70" s="14" customFormat="1" x14ac:dyDescent="0.3">
      <c r="C19" s="16">
        <f t="shared" si="7"/>
        <v>10</v>
      </c>
      <c r="D19" s="17"/>
      <c r="E19" s="160"/>
      <c r="F19" s="17"/>
      <c r="G19" s="50"/>
      <c r="H19" s="50"/>
      <c r="I19" s="50"/>
      <c r="J19" s="50"/>
      <c r="K19" s="50"/>
      <c r="L19" s="50"/>
      <c r="M19" s="51">
        <f t="shared" si="3"/>
        <v>0</v>
      </c>
      <c r="P19" s="18"/>
      <c r="BP19" s="149" t="str">
        <f t="shared" si="4"/>
        <v/>
      </c>
      <c r="BQ19" s="149" t="str">
        <f t="shared" si="5"/>
        <v/>
      </c>
      <c r="BR19" s="149" t="str">
        <f t="shared" si="6"/>
        <v/>
      </c>
    </row>
    <row r="20" spans="3:70" s="14" customFormat="1" x14ac:dyDescent="0.3">
      <c r="C20" s="16">
        <f t="shared" si="7"/>
        <v>11</v>
      </c>
      <c r="D20" s="17"/>
      <c r="E20" s="160"/>
      <c r="F20" s="17"/>
      <c r="G20" s="50"/>
      <c r="H20" s="50"/>
      <c r="I20" s="50"/>
      <c r="J20" s="50"/>
      <c r="K20" s="50"/>
      <c r="L20" s="50"/>
      <c r="M20" s="51">
        <f t="shared" si="3"/>
        <v>0</v>
      </c>
      <c r="P20" s="18"/>
      <c r="BP20" s="149" t="str">
        <f t="shared" si="4"/>
        <v/>
      </c>
      <c r="BQ20" s="149" t="str">
        <f t="shared" si="5"/>
        <v/>
      </c>
      <c r="BR20" s="149" t="str">
        <f t="shared" si="6"/>
        <v/>
      </c>
    </row>
    <row r="21" spans="3:70" s="14" customFormat="1" x14ac:dyDescent="0.3">
      <c r="C21" s="16">
        <f t="shared" si="7"/>
        <v>12</v>
      </c>
      <c r="D21" s="17"/>
      <c r="E21" s="160"/>
      <c r="F21" s="17"/>
      <c r="G21" s="50"/>
      <c r="H21" s="50"/>
      <c r="I21" s="50"/>
      <c r="J21" s="50"/>
      <c r="K21" s="50"/>
      <c r="L21" s="50"/>
      <c r="M21" s="51">
        <f t="shared" si="3"/>
        <v>0</v>
      </c>
      <c r="P21" s="18"/>
      <c r="BP21" s="149" t="str">
        <f t="shared" si="4"/>
        <v/>
      </c>
      <c r="BQ21" s="149" t="str">
        <f t="shared" si="5"/>
        <v/>
      </c>
      <c r="BR21" s="149" t="str">
        <f t="shared" si="6"/>
        <v/>
      </c>
    </row>
    <row r="22" spans="3:70" s="14" customFormat="1" x14ac:dyDescent="0.3">
      <c r="C22" s="16">
        <f t="shared" si="7"/>
        <v>13</v>
      </c>
      <c r="D22" s="17"/>
      <c r="E22" s="160"/>
      <c r="F22" s="17"/>
      <c r="G22" s="50"/>
      <c r="H22" s="50"/>
      <c r="I22" s="50"/>
      <c r="J22" s="50"/>
      <c r="K22" s="50"/>
      <c r="L22" s="50"/>
      <c r="M22" s="51">
        <f t="shared" si="3"/>
        <v>0</v>
      </c>
      <c r="P22" s="18"/>
      <c r="BP22" s="149" t="str">
        <f t="shared" si="4"/>
        <v/>
      </c>
      <c r="BQ22" s="149" t="str">
        <f t="shared" si="5"/>
        <v/>
      </c>
      <c r="BR22" s="149" t="str">
        <f t="shared" si="6"/>
        <v/>
      </c>
    </row>
    <row r="23" spans="3:70" s="14" customFormat="1" x14ac:dyDescent="0.3">
      <c r="C23" s="16">
        <f t="shared" si="7"/>
        <v>14</v>
      </c>
      <c r="D23" s="17"/>
      <c r="E23" s="160"/>
      <c r="F23" s="17"/>
      <c r="G23" s="50"/>
      <c r="H23" s="50"/>
      <c r="I23" s="50"/>
      <c r="J23" s="50"/>
      <c r="K23" s="50"/>
      <c r="L23" s="50"/>
      <c r="M23" s="51">
        <f t="shared" si="3"/>
        <v>0</v>
      </c>
      <c r="P23" s="18"/>
      <c r="BP23" s="149" t="str">
        <f t="shared" si="4"/>
        <v/>
      </c>
      <c r="BQ23" s="149" t="str">
        <f t="shared" si="5"/>
        <v/>
      </c>
      <c r="BR23" s="149" t="str">
        <f t="shared" si="6"/>
        <v/>
      </c>
    </row>
    <row r="24" spans="3:70" s="14" customFormat="1" x14ac:dyDescent="0.3">
      <c r="C24" s="16">
        <f t="shared" si="7"/>
        <v>15</v>
      </c>
      <c r="D24" s="17"/>
      <c r="E24" s="160"/>
      <c r="F24" s="17"/>
      <c r="G24" s="50"/>
      <c r="H24" s="50"/>
      <c r="I24" s="50"/>
      <c r="J24" s="50"/>
      <c r="K24" s="50"/>
      <c r="L24" s="50"/>
      <c r="M24" s="51">
        <f t="shared" si="3"/>
        <v>0</v>
      </c>
      <c r="P24" s="18"/>
      <c r="BP24" s="149" t="str">
        <f t="shared" si="4"/>
        <v/>
      </c>
      <c r="BQ24" s="149" t="str">
        <f t="shared" si="5"/>
        <v/>
      </c>
      <c r="BR24" s="149" t="str">
        <f t="shared" si="6"/>
        <v/>
      </c>
    </row>
    <row r="25" spans="3:70" s="14" customFormat="1" x14ac:dyDescent="0.3">
      <c r="C25" s="16">
        <f t="shared" si="7"/>
        <v>16</v>
      </c>
      <c r="D25" s="17"/>
      <c r="E25" s="160"/>
      <c r="F25" s="17"/>
      <c r="G25" s="50"/>
      <c r="H25" s="50"/>
      <c r="I25" s="50"/>
      <c r="J25" s="50"/>
      <c r="K25" s="50"/>
      <c r="L25" s="50"/>
      <c r="M25" s="51">
        <f t="shared" si="3"/>
        <v>0</v>
      </c>
      <c r="P25" s="18"/>
      <c r="BP25" s="149" t="str">
        <f t="shared" si="4"/>
        <v/>
      </c>
      <c r="BQ25" s="149" t="str">
        <f t="shared" si="5"/>
        <v/>
      </c>
      <c r="BR25" s="149" t="str">
        <f t="shared" si="6"/>
        <v/>
      </c>
    </row>
    <row r="26" spans="3:70" s="14" customFormat="1" x14ac:dyDescent="0.3">
      <c r="C26" s="16">
        <f t="shared" si="7"/>
        <v>17</v>
      </c>
      <c r="D26" s="16"/>
      <c r="E26" s="160"/>
      <c r="F26" s="17"/>
      <c r="G26" s="50"/>
      <c r="H26" s="50"/>
      <c r="I26" s="50"/>
      <c r="J26" s="50"/>
      <c r="K26" s="50"/>
      <c r="L26" s="50"/>
      <c r="M26" s="51">
        <f t="shared" si="3"/>
        <v>0</v>
      </c>
      <c r="P26" s="18"/>
      <c r="BP26" s="149" t="str">
        <f t="shared" si="4"/>
        <v/>
      </c>
      <c r="BQ26" s="149" t="str">
        <f t="shared" si="5"/>
        <v/>
      </c>
      <c r="BR26" s="149" t="str">
        <f t="shared" si="6"/>
        <v/>
      </c>
    </row>
    <row r="27" spans="3:70" s="14" customFormat="1" x14ac:dyDescent="0.3">
      <c r="C27" s="16">
        <f t="shared" si="7"/>
        <v>18</v>
      </c>
      <c r="D27" s="16"/>
      <c r="E27" s="160"/>
      <c r="F27" s="17"/>
      <c r="G27" s="50"/>
      <c r="H27" s="50"/>
      <c r="I27" s="50"/>
      <c r="J27" s="50"/>
      <c r="K27" s="50"/>
      <c r="L27" s="50"/>
      <c r="M27" s="51">
        <f t="shared" si="3"/>
        <v>0</v>
      </c>
      <c r="P27" s="18"/>
      <c r="BP27" s="149" t="str">
        <f t="shared" si="4"/>
        <v/>
      </c>
      <c r="BQ27" s="149" t="str">
        <f t="shared" si="5"/>
        <v/>
      </c>
      <c r="BR27" s="149" t="str">
        <f t="shared" si="6"/>
        <v/>
      </c>
    </row>
    <row r="28" spans="3:70" s="14" customFormat="1" x14ac:dyDescent="0.3">
      <c r="C28" s="16">
        <f t="shared" si="7"/>
        <v>19</v>
      </c>
      <c r="D28" s="16"/>
      <c r="E28" s="160"/>
      <c r="F28" s="17"/>
      <c r="G28" s="50"/>
      <c r="H28" s="50"/>
      <c r="I28" s="50"/>
      <c r="J28" s="50"/>
      <c r="K28" s="50"/>
      <c r="L28" s="50"/>
      <c r="M28" s="51">
        <f t="shared" si="3"/>
        <v>0</v>
      </c>
      <c r="P28" s="18"/>
      <c r="BP28" s="149" t="str">
        <f t="shared" si="4"/>
        <v/>
      </c>
      <c r="BQ28" s="149" t="str">
        <f t="shared" si="5"/>
        <v/>
      </c>
      <c r="BR28" s="149" t="str">
        <f t="shared" si="6"/>
        <v/>
      </c>
    </row>
    <row r="29" spans="3:70" s="14" customFormat="1" x14ac:dyDescent="0.3">
      <c r="C29" s="16">
        <f t="shared" si="7"/>
        <v>20</v>
      </c>
      <c r="D29" s="16"/>
      <c r="E29" s="160"/>
      <c r="F29" s="17"/>
      <c r="G29" s="50"/>
      <c r="H29" s="50"/>
      <c r="I29" s="50"/>
      <c r="J29" s="50"/>
      <c r="K29" s="50"/>
      <c r="L29" s="50"/>
      <c r="M29" s="51">
        <f t="shared" si="3"/>
        <v>0</v>
      </c>
      <c r="P29" s="18"/>
      <c r="BP29" s="149" t="str">
        <f t="shared" si="4"/>
        <v/>
      </c>
      <c r="BQ29" s="149" t="str">
        <f t="shared" si="5"/>
        <v/>
      </c>
      <c r="BR29" s="149" t="str">
        <f t="shared" si="6"/>
        <v/>
      </c>
    </row>
    <row r="30" spans="3:70" s="14" customFormat="1" x14ac:dyDescent="0.3">
      <c r="C30" s="16">
        <f t="shared" si="7"/>
        <v>21</v>
      </c>
      <c r="D30" s="16"/>
      <c r="E30" s="160"/>
      <c r="F30" s="17"/>
      <c r="G30" s="50"/>
      <c r="H30" s="50"/>
      <c r="I30" s="50"/>
      <c r="J30" s="50"/>
      <c r="K30" s="50"/>
      <c r="L30" s="50"/>
      <c r="M30" s="51">
        <f t="shared" si="3"/>
        <v>0</v>
      </c>
      <c r="P30" s="18"/>
      <c r="BP30" s="149" t="str">
        <f t="shared" si="4"/>
        <v/>
      </c>
      <c r="BQ30" s="149" t="str">
        <f t="shared" si="5"/>
        <v/>
      </c>
      <c r="BR30" s="149" t="str">
        <f t="shared" si="6"/>
        <v/>
      </c>
    </row>
    <row r="31" spans="3:70" s="14" customFormat="1" x14ac:dyDescent="0.3">
      <c r="C31" s="16">
        <f t="shared" si="7"/>
        <v>22</v>
      </c>
      <c r="D31" s="16"/>
      <c r="E31" s="160"/>
      <c r="F31" s="17"/>
      <c r="G31" s="50"/>
      <c r="H31" s="50"/>
      <c r="I31" s="50"/>
      <c r="J31" s="50"/>
      <c r="K31" s="50"/>
      <c r="L31" s="50"/>
      <c r="M31" s="51">
        <f t="shared" si="3"/>
        <v>0</v>
      </c>
      <c r="P31" s="18"/>
      <c r="BP31" s="149" t="str">
        <f t="shared" si="4"/>
        <v/>
      </c>
      <c r="BQ31" s="149" t="str">
        <f t="shared" si="5"/>
        <v/>
      </c>
      <c r="BR31" s="149" t="str">
        <f t="shared" si="6"/>
        <v/>
      </c>
    </row>
    <row r="32" spans="3:70" s="14" customFormat="1" x14ac:dyDescent="0.3">
      <c r="C32" s="16">
        <f t="shared" si="7"/>
        <v>23</v>
      </c>
      <c r="D32" s="16"/>
      <c r="E32" s="160"/>
      <c r="F32" s="17"/>
      <c r="G32" s="50"/>
      <c r="H32" s="50"/>
      <c r="I32" s="50"/>
      <c r="J32" s="50"/>
      <c r="K32" s="50"/>
      <c r="L32" s="50"/>
      <c r="M32" s="51">
        <f t="shared" si="3"/>
        <v>0</v>
      </c>
      <c r="P32" s="18"/>
      <c r="BP32" s="149" t="str">
        <f t="shared" si="4"/>
        <v/>
      </c>
      <c r="BQ32" s="149" t="str">
        <f t="shared" si="5"/>
        <v/>
      </c>
      <c r="BR32" s="149" t="str">
        <f t="shared" si="6"/>
        <v/>
      </c>
    </row>
    <row r="33" spans="3:70" s="14" customFormat="1" x14ac:dyDescent="0.3">
      <c r="C33" s="16">
        <f t="shared" si="7"/>
        <v>24</v>
      </c>
      <c r="D33" s="16"/>
      <c r="E33" s="160"/>
      <c r="F33" s="17"/>
      <c r="G33" s="50"/>
      <c r="H33" s="50"/>
      <c r="I33" s="50"/>
      <c r="J33" s="50"/>
      <c r="K33" s="50"/>
      <c r="L33" s="50"/>
      <c r="M33" s="51">
        <f t="shared" si="3"/>
        <v>0</v>
      </c>
      <c r="P33" s="18"/>
      <c r="BP33" s="149" t="str">
        <f t="shared" si="4"/>
        <v/>
      </c>
      <c r="BQ33" s="149" t="str">
        <f t="shared" si="5"/>
        <v/>
      </c>
      <c r="BR33" s="149" t="str">
        <f t="shared" si="6"/>
        <v/>
      </c>
    </row>
    <row r="34" spans="3:70" s="14" customFormat="1" x14ac:dyDescent="0.3">
      <c r="C34" s="16">
        <f t="shared" si="7"/>
        <v>25</v>
      </c>
      <c r="D34" s="16"/>
      <c r="E34" s="160"/>
      <c r="F34" s="17"/>
      <c r="G34" s="50"/>
      <c r="H34" s="50"/>
      <c r="I34" s="50"/>
      <c r="J34" s="50"/>
      <c r="K34" s="50"/>
      <c r="L34" s="50"/>
      <c r="M34" s="51">
        <f t="shared" si="3"/>
        <v>0</v>
      </c>
      <c r="P34" s="18"/>
      <c r="BP34" s="149" t="str">
        <f t="shared" si="4"/>
        <v/>
      </c>
      <c r="BQ34" s="149" t="str">
        <f t="shared" si="5"/>
        <v/>
      </c>
      <c r="BR34" s="149" t="str">
        <f t="shared" si="6"/>
        <v/>
      </c>
    </row>
    <row r="35" spans="3:70" s="14" customFormat="1" x14ac:dyDescent="0.3">
      <c r="C35" s="16">
        <f t="shared" si="7"/>
        <v>26</v>
      </c>
      <c r="D35" s="16"/>
      <c r="E35" s="160"/>
      <c r="F35" s="17"/>
      <c r="G35" s="50"/>
      <c r="H35" s="50"/>
      <c r="I35" s="50"/>
      <c r="J35" s="50"/>
      <c r="K35" s="50"/>
      <c r="L35" s="50"/>
      <c r="M35" s="51">
        <f t="shared" si="3"/>
        <v>0</v>
      </c>
      <c r="P35" s="18"/>
      <c r="BP35" s="149" t="str">
        <f t="shared" si="4"/>
        <v/>
      </c>
      <c r="BQ35" s="149" t="str">
        <f t="shared" si="5"/>
        <v/>
      </c>
      <c r="BR35" s="149" t="str">
        <f t="shared" si="6"/>
        <v/>
      </c>
    </row>
    <row r="36" spans="3:70" s="14" customFormat="1" x14ac:dyDescent="0.3">
      <c r="C36" s="16">
        <f t="shared" si="7"/>
        <v>27</v>
      </c>
      <c r="D36" s="16"/>
      <c r="E36" s="160"/>
      <c r="F36" s="17"/>
      <c r="G36" s="50"/>
      <c r="H36" s="50"/>
      <c r="I36" s="50"/>
      <c r="J36" s="50"/>
      <c r="K36" s="50"/>
      <c r="L36" s="50"/>
      <c r="M36" s="51">
        <f t="shared" si="3"/>
        <v>0</v>
      </c>
      <c r="P36" s="18"/>
      <c r="BP36" s="149" t="str">
        <f t="shared" si="4"/>
        <v/>
      </c>
      <c r="BQ36" s="149" t="str">
        <f t="shared" si="5"/>
        <v/>
      </c>
      <c r="BR36" s="149" t="str">
        <f t="shared" si="6"/>
        <v/>
      </c>
    </row>
    <row r="37" spans="3:70" s="14" customFormat="1" x14ac:dyDescent="0.3">
      <c r="C37" s="16">
        <f t="shared" si="7"/>
        <v>28</v>
      </c>
      <c r="D37" s="16"/>
      <c r="E37" s="160"/>
      <c r="F37" s="17"/>
      <c r="G37" s="50"/>
      <c r="H37" s="50"/>
      <c r="I37" s="50"/>
      <c r="J37" s="50"/>
      <c r="K37" s="50"/>
      <c r="L37" s="50"/>
      <c r="M37" s="51">
        <f t="shared" si="3"/>
        <v>0</v>
      </c>
      <c r="P37" s="18"/>
      <c r="BP37" s="149" t="str">
        <f t="shared" si="4"/>
        <v/>
      </c>
      <c r="BQ37" s="149" t="str">
        <f t="shared" si="5"/>
        <v/>
      </c>
      <c r="BR37" s="149" t="str">
        <f t="shared" si="6"/>
        <v/>
      </c>
    </row>
    <row r="38" spans="3:70" s="14" customFormat="1" x14ac:dyDescent="0.3">
      <c r="C38" s="16">
        <f t="shared" si="7"/>
        <v>29</v>
      </c>
      <c r="D38" s="16"/>
      <c r="E38" s="160"/>
      <c r="F38" s="17"/>
      <c r="G38" s="50"/>
      <c r="H38" s="50"/>
      <c r="I38" s="50"/>
      <c r="J38" s="50"/>
      <c r="K38" s="50"/>
      <c r="L38" s="50"/>
      <c r="M38" s="51">
        <f t="shared" si="3"/>
        <v>0</v>
      </c>
      <c r="P38" s="18"/>
      <c r="BP38" s="149" t="str">
        <f t="shared" si="4"/>
        <v/>
      </c>
      <c r="BQ38" s="149" t="str">
        <f t="shared" si="5"/>
        <v/>
      </c>
      <c r="BR38" s="149" t="str">
        <f t="shared" si="6"/>
        <v/>
      </c>
    </row>
    <row r="39" spans="3:70" s="14" customFormat="1" x14ac:dyDescent="0.3">
      <c r="C39" s="16">
        <f t="shared" si="7"/>
        <v>30</v>
      </c>
      <c r="D39" s="16"/>
      <c r="E39" s="160"/>
      <c r="F39" s="17"/>
      <c r="G39" s="50"/>
      <c r="H39" s="50"/>
      <c r="I39" s="50"/>
      <c r="J39" s="50"/>
      <c r="K39" s="50"/>
      <c r="L39" s="50"/>
      <c r="M39" s="51">
        <f t="shared" si="3"/>
        <v>0</v>
      </c>
      <c r="P39" s="18"/>
      <c r="BP39" s="149" t="str">
        <f t="shared" si="4"/>
        <v/>
      </c>
      <c r="BQ39" s="149" t="str">
        <f t="shared" si="5"/>
        <v/>
      </c>
      <c r="BR39" s="149" t="str">
        <f t="shared" si="6"/>
        <v/>
      </c>
    </row>
    <row r="40" spans="3:70" s="14" customFormat="1" ht="14.5" thickBot="1" x14ac:dyDescent="0.35">
      <c r="C40" s="16">
        <f t="shared" si="7"/>
        <v>31</v>
      </c>
      <c r="D40" s="45"/>
      <c r="E40" s="161"/>
      <c r="F40" s="64"/>
      <c r="G40" s="56"/>
      <c r="H40" s="56"/>
      <c r="I40" s="56"/>
      <c r="J40" s="56"/>
      <c r="K40" s="56"/>
      <c r="L40" s="56"/>
      <c r="M40" s="51">
        <f t="shared" si="3"/>
        <v>0</v>
      </c>
      <c r="P40" s="18"/>
      <c r="BP40" s="149" t="str">
        <f t="shared" si="4"/>
        <v/>
      </c>
      <c r="BQ40" s="149" t="str">
        <f t="shared" si="5"/>
        <v/>
      </c>
      <c r="BR40" s="149" t="str">
        <f t="shared" si="6"/>
        <v/>
      </c>
    </row>
    <row r="41" spans="3:70" s="21" customFormat="1" ht="21" customHeight="1" thickBot="1" x14ac:dyDescent="0.35">
      <c r="C41" s="264" t="s">
        <v>13</v>
      </c>
      <c r="D41" s="265"/>
      <c r="E41" s="265"/>
      <c r="F41" s="144"/>
      <c r="G41" s="54">
        <f t="shared" ref="G41:M41" si="8">SUM(G10:G40)</f>
        <v>0</v>
      </c>
      <c r="H41" s="54">
        <f t="shared" si="8"/>
        <v>0</v>
      </c>
      <c r="I41" s="54">
        <f t="shared" si="8"/>
        <v>0</v>
      </c>
      <c r="J41" s="54">
        <f t="shared" si="8"/>
        <v>0</v>
      </c>
      <c r="K41" s="54">
        <f t="shared" si="8"/>
        <v>0</v>
      </c>
      <c r="L41" s="54">
        <f t="shared" si="8"/>
        <v>0</v>
      </c>
      <c r="M41" s="174">
        <f t="shared" si="8"/>
        <v>0</v>
      </c>
      <c r="N41" s="176" t="s">
        <v>108</v>
      </c>
      <c r="BP41" s="163" t="str">
        <f t="shared" si="0"/>
        <v/>
      </c>
      <c r="BQ41" s="163" t="str">
        <f t="shared" si="1"/>
        <v/>
      </c>
      <c r="BR41" s="163" t="str">
        <f t="shared" si="2"/>
        <v/>
      </c>
    </row>
    <row r="42" spans="3:70" x14ac:dyDescent="0.3">
      <c r="E42" s="155" t="s">
        <v>24</v>
      </c>
      <c r="F42" s="155" t="s">
        <v>63</v>
      </c>
      <c r="G42" s="156" cm="1">
        <f t="array" ref="G42">SUM(SUMIFS(G$10:G$40,$BR$10:$BR$40,{"6"}))</f>
        <v>0</v>
      </c>
      <c r="H42" s="156" cm="1">
        <f t="array" ref="H42">SUM(SUMIFS(H$10:H$40,$BR$10:$BR$40,{"6"}))</f>
        <v>0</v>
      </c>
      <c r="I42" s="156" cm="1">
        <f t="array" ref="I42">SUM(SUMIFS(I$10:I$40,$BR$10:$BR$40,{"6"}))</f>
        <v>0</v>
      </c>
      <c r="J42" s="156" cm="1">
        <f t="array" ref="J42">SUM(SUMIFS(J$10:J$40,$BR$10:$BR$40,{"6"}))</f>
        <v>0</v>
      </c>
      <c r="K42" s="156" cm="1">
        <f t="array" ref="K42">SUM(SUMIFS(K$10:K$40,$BR$10:$BR$40,{"6"}))</f>
        <v>0</v>
      </c>
      <c r="L42" s="156" cm="1">
        <f t="array" ref="L42">SUM(SUMIFS(L$10:L$40,$BR$10:$BR$40,{"6"}))</f>
        <v>0</v>
      </c>
      <c r="M42" s="175">
        <f>SUM(G42:L42)</f>
        <v>0</v>
      </c>
      <c r="N42" s="177" t="e">
        <f>(M42/M$50)*100</f>
        <v>#DIV/0!</v>
      </c>
      <c r="BP42" s="163"/>
      <c r="BQ42" s="163"/>
      <c r="BR42" s="163"/>
    </row>
    <row r="43" spans="3:70" x14ac:dyDescent="0.3">
      <c r="E43" s="155" t="s">
        <v>24</v>
      </c>
      <c r="F43" s="155" t="s">
        <v>116</v>
      </c>
      <c r="G43" s="156">
        <f>G42*0.12</f>
        <v>0</v>
      </c>
      <c r="H43" s="156">
        <f t="shared" ref="H43:M43" si="9">H42*0.12</f>
        <v>0</v>
      </c>
      <c r="I43" s="156">
        <f t="shared" si="9"/>
        <v>0</v>
      </c>
      <c r="J43" s="156">
        <f t="shared" si="9"/>
        <v>0</v>
      </c>
      <c r="K43" s="156">
        <f t="shared" si="9"/>
        <v>0</v>
      </c>
      <c r="L43" s="156">
        <f t="shared" si="9"/>
        <v>0</v>
      </c>
      <c r="M43" s="156">
        <f t="shared" si="9"/>
        <v>0</v>
      </c>
      <c r="N43" s="177" t="e">
        <f>(M43/M$50)*100</f>
        <v>#DIV/0!</v>
      </c>
      <c r="BP43" s="163"/>
      <c r="BQ43" s="163"/>
      <c r="BR43" s="163"/>
    </row>
    <row r="44" spans="3:70" x14ac:dyDescent="0.3">
      <c r="E44" s="155" t="s">
        <v>26</v>
      </c>
      <c r="F44" s="155" t="s">
        <v>59</v>
      </c>
      <c r="G44" s="156" cm="1">
        <f t="array" ref="G44">SUM(SUMIFS(G$10:G$40,$BR$10:$BR$40,{"8"}))</f>
        <v>0</v>
      </c>
      <c r="H44" s="156" cm="1">
        <f t="array" ref="H44">SUM(SUMIFS(H$10:H$40,$BR$10:$BR$40,{"8"}))</f>
        <v>0</v>
      </c>
      <c r="I44" s="156" cm="1">
        <f t="array" ref="I44">SUM(SUMIFS(I$10:I$40,$BR$10:$BR$40,{"8"}))</f>
        <v>0</v>
      </c>
      <c r="J44" s="156" cm="1">
        <f t="array" ref="J44">SUM(SUMIFS(J$10:J$40,$BR$10:$BR$40,{"8"}))</f>
        <v>0</v>
      </c>
      <c r="K44" s="156" cm="1">
        <f t="array" ref="K44">SUM(SUMIFS(K$10:K$40,$BR$10:$BR$40,{"8"}))</f>
        <v>0</v>
      </c>
      <c r="L44" s="156" cm="1">
        <f t="array" ref="L44">SUM(SUMIFS(L$10:L$40,$BR$10:$BR$40,{"8"}))</f>
        <v>0</v>
      </c>
      <c r="M44" s="175">
        <f t="shared" ref="M44:M50" si="10">SUM(G44:L44)</f>
        <v>0</v>
      </c>
      <c r="N44" s="177" t="e">
        <f t="shared" ref="N44:N49" si="11">(M44/M$50)*100</f>
        <v>#DIV/0!</v>
      </c>
      <c r="BP44" s="163"/>
      <c r="BQ44" s="163"/>
      <c r="BR44" s="163"/>
    </row>
    <row r="45" spans="3:70" x14ac:dyDescent="0.3">
      <c r="E45" s="155" t="s">
        <v>26</v>
      </c>
      <c r="F45" s="155" t="s">
        <v>35</v>
      </c>
      <c r="G45" s="156" cm="1">
        <f t="array" ref="G45">SUM(SUMIFS(G$10:G$40,$BR$10:$BR$40,{"11"}))</f>
        <v>0</v>
      </c>
      <c r="H45" s="156" cm="1">
        <f t="array" ref="H45">SUM(SUMIFS(H$10:H$40,$BR$10:$BR$40,{"11"}))</f>
        <v>0</v>
      </c>
      <c r="I45" s="156" cm="1">
        <f t="array" ref="I45">SUM(SUMIFS(I$10:I$40,$BR$10:$BR$40,{"11"}))</f>
        <v>0</v>
      </c>
      <c r="J45" s="156" cm="1">
        <f t="array" ref="J45">SUM(SUMIFS(J$10:J$40,$BR$10:$BR$40,{"11"}))</f>
        <v>0</v>
      </c>
      <c r="K45" s="156" cm="1">
        <f t="array" ref="K45">SUM(SUMIFS(K$10:K$40,$BR$10:$BR$40,{"11"}))</f>
        <v>0</v>
      </c>
      <c r="L45" s="156" cm="1">
        <f t="array" ref="L45">SUM(SUMIFS(L$10:L$40,$BR$10:$BR$40,{"11"}))</f>
        <v>0</v>
      </c>
      <c r="M45" s="175">
        <f t="shared" si="10"/>
        <v>0</v>
      </c>
      <c r="N45" s="177" t="e">
        <f t="shared" si="11"/>
        <v>#DIV/0!</v>
      </c>
      <c r="BP45" s="163"/>
      <c r="BQ45" s="163"/>
      <c r="BR45" s="163"/>
    </row>
    <row r="46" spans="3:70" x14ac:dyDescent="0.3">
      <c r="E46" s="155" t="s">
        <v>36</v>
      </c>
      <c r="F46" s="155" t="s">
        <v>59</v>
      </c>
      <c r="G46" s="156" cm="1">
        <f t="array" ref="G46">SUM(SUMIFS(G$10:G$40,$BR$10:$BR$40,{"9"}))</f>
        <v>0</v>
      </c>
      <c r="H46" s="156" cm="1">
        <f t="array" ref="H46">SUM(SUMIFS(H$10:H$40,$BR$10:$BR$40,{"9"}))</f>
        <v>0</v>
      </c>
      <c r="I46" s="156" cm="1">
        <f t="array" ref="I46">SUM(SUMIFS(I$10:I$40,$BR$10:$BR$40,{"9"}))</f>
        <v>0</v>
      </c>
      <c r="J46" s="156" cm="1">
        <f t="array" ref="J46">SUM(SUMIFS(J$10:J$40,$BR$10:$BR$40,{"9"}))</f>
        <v>0</v>
      </c>
      <c r="K46" s="156" cm="1">
        <f t="array" ref="K46">SUM(SUMIFS(K$10:K$40,$BR$10:$BR$40,{"9"}))</f>
        <v>0</v>
      </c>
      <c r="L46" s="156" cm="1">
        <f t="array" ref="L46">SUM(SUMIFS(L$10:L$40,$BR$10:$BR$40,{"9"}))</f>
        <v>0</v>
      </c>
      <c r="M46" s="175">
        <f t="shared" si="10"/>
        <v>0</v>
      </c>
      <c r="N46" s="177" t="e">
        <f t="shared" si="11"/>
        <v>#DIV/0!</v>
      </c>
      <c r="BP46" s="163"/>
      <c r="BQ46" s="163"/>
      <c r="BR46" s="163"/>
    </row>
    <row r="47" spans="3:70" x14ac:dyDescent="0.3">
      <c r="E47" s="155" t="s">
        <v>36</v>
      </c>
      <c r="F47" s="155" t="s">
        <v>35</v>
      </c>
      <c r="G47" s="156" cm="1">
        <f t="array" ref="G47">SUM(SUMIFS(G$10:G$40,$BR$10:$BR$40,{"12"}))</f>
        <v>0</v>
      </c>
      <c r="H47" s="156" cm="1">
        <f t="array" ref="H47">SUM(SUMIFS(H$10:H$40,$BR$10:$BR$40,{"12"}))</f>
        <v>0</v>
      </c>
      <c r="I47" s="156" cm="1">
        <f t="array" ref="I47">SUM(SUMIFS(I$10:I$40,$BR$10:$BR$40,{"12"}))</f>
        <v>0</v>
      </c>
      <c r="J47" s="156" cm="1">
        <f t="array" ref="J47">SUM(SUMIFS(J$10:J$40,$BR$10:$BR$40,{"12"}))</f>
        <v>0</v>
      </c>
      <c r="K47" s="156" cm="1">
        <f t="array" ref="K47">SUM(SUMIFS(K$10:K$40,$BR$10:$BR$40,{"12"}))</f>
        <v>0</v>
      </c>
      <c r="L47" s="156" cm="1">
        <f t="array" ref="L47">SUM(SUMIFS(L$10:L$40,$BR$10:$BR$40,{"12"}))</f>
        <v>0</v>
      </c>
      <c r="M47" s="175">
        <f t="shared" si="10"/>
        <v>0</v>
      </c>
      <c r="N47" s="177" t="e">
        <f t="shared" si="11"/>
        <v>#DIV/0!</v>
      </c>
      <c r="BP47" s="163"/>
      <c r="BQ47" s="163"/>
      <c r="BR47" s="163"/>
    </row>
    <row r="48" spans="3:70" x14ac:dyDescent="0.3">
      <c r="E48" s="155" t="s">
        <v>51</v>
      </c>
      <c r="F48" s="155" t="s">
        <v>59</v>
      </c>
      <c r="G48" s="156" cm="1">
        <f t="array" ref="G48">SUM(SUMIFS(G$10:G$40,$BR$10:$BR$40,{"10"}))</f>
        <v>0</v>
      </c>
      <c r="H48" s="156" cm="1">
        <f t="array" ref="H48">SUM(SUMIFS(H$10:H$40,$BR$10:$BR$40,{"10"}))</f>
        <v>0</v>
      </c>
      <c r="I48" s="156" cm="1">
        <f t="array" ref="I48">SUM(SUMIFS(I$10:I$40,$BR$10:$BR$40,{"10"}))</f>
        <v>0</v>
      </c>
      <c r="J48" s="156" cm="1">
        <f t="array" ref="J48">SUM(SUMIFS(J$10:J$40,$BR$10:$BR$40,{"10"}))</f>
        <v>0</v>
      </c>
      <c r="K48" s="156" cm="1">
        <f t="array" ref="K48">SUM(SUMIFS(K$10:K$40,$BR$10:$BR$40,{"10"}))</f>
        <v>0</v>
      </c>
      <c r="L48" s="156" cm="1">
        <f t="array" ref="L48">SUM(SUMIFS(L$10:L$40,$BR$10:$BR$40,{"10"}))</f>
        <v>0</v>
      </c>
      <c r="M48" s="175">
        <f t="shared" si="10"/>
        <v>0</v>
      </c>
      <c r="N48" s="177" t="e">
        <f t="shared" si="11"/>
        <v>#DIV/0!</v>
      </c>
      <c r="BP48" s="163"/>
      <c r="BQ48" s="163"/>
      <c r="BR48" s="163"/>
    </row>
    <row r="49" spans="3:70" x14ac:dyDescent="0.3">
      <c r="E49" s="155" t="s">
        <v>51</v>
      </c>
      <c r="F49" s="155" t="s">
        <v>35</v>
      </c>
      <c r="G49" s="156" cm="1">
        <f t="array" ref="G49">SUM(SUMIFS(G$10:G$40,$BR$10:$BR$40,{"13"}))</f>
        <v>0</v>
      </c>
      <c r="H49" s="156" cm="1">
        <f t="array" ref="H49">SUM(SUMIFS(H$10:H$40,$BR$10:$BR$40,{"13"}))</f>
        <v>0</v>
      </c>
      <c r="I49" s="156" cm="1">
        <f t="array" ref="I49">SUM(SUMIFS(I$10:I$40,$BR$10:$BR$40,{"13"}))</f>
        <v>0</v>
      </c>
      <c r="J49" s="156" cm="1">
        <f t="array" ref="J49">SUM(SUMIFS(J$10:J$40,$BR$10:$BR$40,{"13"}))</f>
        <v>0</v>
      </c>
      <c r="K49" s="156" cm="1">
        <f t="array" ref="K49">SUM(SUMIFS(K$10:K$40,$BR$10:$BR$40,{"13"}))</f>
        <v>0</v>
      </c>
      <c r="L49" s="156" cm="1">
        <f t="array" ref="L49">SUM(SUMIFS(L$10:L$40,$BR$10:$BR$40,{"13"}))</f>
        <v>0</v>
      </c>
      <c r="M49" s="175">
        <f t="shared" si="10"/>
        <v>0</v>
      </c>
      <c r="N49" s="177" t="e">
        <f t="shared" si="11"/>
        <v>#DIV/0!</v>
      </c>
      <c r="BP49" s="163"/>
      <c r="BQ49" s="163"/>
      <c r="BR49" s="163"/>
    </row>
    <row r="50" spans="3:70" x14ac:dyDescent="0.3">
      <c r="E50" s="155"/>
      <c r="F50" s="155" t="s">
        <v>64</v>
      </c>
      <c r="G50" s="156">
        <f>SUM(G42:G49)</f>
        <v>0</v>
      </c>
      <c r="H50" s="156">
        <f t="shared" ref="H50:L50" si="12">SUM(H42:H49)</f>
        <v>0</v>
      </c>
      <c r="I50" s="156">
        <f t="shared" si="12"/>
        <v>0</v>
      </c>
      <c r="J50" s="156">
        <f t="shared" si="12"/>
        <v>0</v>
      </c>
      <c r="K50" s="156">
        <f t="shared" si="12"/>
        <v>0</v>
      </c>
      <c r="L50" s="156">
        <f t="shared" si="12"/>
        <v>0</v>
      </c>
      <c r="M50" s="175">
        <f t="shared" si="10"/>
        <v>0</v>
      </c>
      <c r="N50" s="177" t="e">
        <f>SUM(N42:N49)</f>
        <v>#DIV/0!</v>
      </c>
      <c r="BP50" s="163"/>
      <c r="BQ50" s="163"/>
      <c r="BR50" s="163"/>
    </row>
    <row r="51" spans="3:70" x14ac:dyDescent="0.3">
      <c r="E51" s="155"/>
      <c r="F51" s="155" t="s">
        <v>57</v>
      </c>
      <c r="G51" s="156" t="str">
        <f>IF(G50-G43=G41,"True","False")</f>
        <v>True</v>
      </c>
      <c r="H51" s="156" t="str">
        <f t="shared" ref="H51:L51" si="13">IF(H50-H43=H41,"True","False")</f>
        <v>True</v>
      </c>
      <c r="I51" s="156" t="str">
        <f t="shared" si="13"/>
        <v>True</v>
      </c>
      <c r="J51" s="156" t="str">
        <f t="shared" si="13"/>
        <v>True</v>
      </c>
      <c r="K51" s="156" t="str">
        <f t="shared" si="13"/>
        <v>True</v>
      </c>
      <c r="L51" s="156" t="str">
        <f t="shared" si="13"/>
        <v>True</v>
      </c>
      <c r="M51" s="175"/>
      <c r="N51" s="153"/>
      <c r="BP51" s="163"/>
      <c r="BQ51" s="163"/>
      <c r="BR51" s="163"/>
    </row>
    <row r="52" spans="3:70" x14ac:dyDescent="0.3">
      <c r="C52" s="19"/>
      <c r="D52" s="19"/>
      <c r="BP52" s="163"/>
      <c r="BQ52" s="163"/>
      <c r="BR52" s="163"/>
    </row>
    <row r="53" spans="3:70" x14ac:dyDescent="0.3">
      <c r="C53" s="19"/>
      <c r="D53" s="19"/>
      <c r="BP53" s="163" t="str">
        <f t="shared" si="0"/>
        <v/>
      </c>
      <c r="BQ53" s="163" t="str">
        <f t="shared" si="1"/>
        <v/>
      </c>
      <c r="BR53" s="163" t="str">
        <f t="shared" si="2"/>
        <v/>
      </c>
    </row>
    <row r="54" spans="3:70" x14ac:dyDescent="0.3">
      <c r="BP54" s="163" t="str">
        <f t="shared" si="0"/>
        <v/>
      </c>
      <c r="BQ54" s="163" t="str">
        <f t="shared" si="1"/>
        <v/>
      </c>
      <c r="BR54" s="163" t="str">
        <f t="shared" si="2"/>
        <v/>
      </c>
    </row>
    <row r="55" spans="3:70" x14ac:dyDescent="0.3">
      <c r="BP55" s="163" t="str">
        <f t="shared" si="0"/>
        <v/>
      </c>
      <c r="BQ55" s="163" t="str">
        <f t="shared" si="1"/>
        <v/>
      </c>
      <c r="BR55" s="163" t="str">
        <f t="shared" si="2"/>
        <v/>
      </c>
    </row>
    <row r="56" spans="3:70" x14ac:dyDescent="0.3">
      <c r="BP56" s="163" t="str">
        <f t="shared" si="0"/>
        <v/>
      </c>
      <c r="BQ56" s="163" t="str">
        <f t="shared" si="1"/>
        <v/>
      </c>
      <c r="BR56" s="163" t="str">
        <f t="shared" si="2"/>
        <v/>
      </c>
    </row>
    <row r="57" spans="3:70" x14ac:dyDescent="0.3">
      <c r="BP57" s="163" t="str">
        <f t="shared" si="0"/>
        <v/>
      </c>
      <c r="BQ57" s="163" t="str">
        <f t="shared" si="1"/>
        <v/>
      </c>
      <c r="BR57" s="163" t="str">
        <f t="shared" si="2"/>
        <v/>
      </c>
    </row>
    <row r="58" spans="3:70" x14ac:dyDescent="0.3">
      <c r="BP58" s="163" t="str">
        <f t="shared" si="0"/>
        <v/>
      </c>
      <c r="BQ58" s="163" t="str">
        <f t="shared" si="1"/>
        <v/>
      </c>
      <c r="BR58" s="163" t="str">
        <f t="shared" si="2"/>
        <v/>
      </c>
    </row>
    <row r="59" spans="3:70" x14ac:dyDescent="0.3">
      <c r="BP59" s="163" t="str">
        <f t="shared" si="0"/>
        <v/>
      </c>
      <c r="BQ59" s="163" t="str">
        <f t="shared" si="1"/>
        <v/>
      </c>
      <c r="BR59" s="163" t="str">
        <f t="shared" si="2"/>
        <v/>
      </c>
    </row>
    <row r="60" spans="3:70" x14ac:dyDescent="0.3">
      <c r="BP60" s="163" t="str">
        <f t="shared" si="0"/>
        <v/>
      </c>
      <c r="BQ60" s="163" t="str">
        <f t="shared" si="1"/>
        <v/>
      </c>
      <c r="BR60" s="163" t="str">
        <f t="shared" si="2"/>
        <v/>
      </c>
    </row>
    <row r="61" spans="3:70" x14ac:dyDescent="0.3">
      <c r="BP61" s="163" t="str">
        <f t="shared" si="0"/>
        <v/>
      </c>
      <c r="BQ61" s="163" t="str">
        <f t="shared" si="1"/>
        <v/>
      </c>
      <c r="BR61" s="163" t="str">
        <f t="shared" si="2"/>
        <v/>
      </c>
    </row>
    <row r="62" spans="3:70" x14ac:dyDescent="0.3">
      <c r="BP62" s="163" t="str">
        <f t="shared" si="0"/>
        <v/>
      </c>
      <c r="BQ62" s="163" t="str">
        <f t="shared" si="1"/>
        <v/>
      </c>
      <c r="BR62" s="163" t="str">
        <f t="shared" si="2"/>
        <v/>
      </c>
    </row>
    <row r="63" spans="3:70" x14ac:dyDescent="0.3">
      <c r="BP63" s="163" t="str">
        <f t="shared" si="0"/>
        <v/>
      </c>
      <c r="BQ63" s="163" t="str">
        <f t="shared" si="1"/>
        <v/>
      </c>
      <c r="BR63" s="163" t="str">
        <f t="shared" si="2"/>
        <v/>
      </c>
    </row>
    <row r="64" spans="3:70" x14ac:dyDescent="0.3">
      <c r="BP64" s="163" t="str">
        <f t="shared" si="0"/>
        <v/>
      </c>
      <c r="BQ64" s="163" t="str">
        <f t="shared" si="1"/>
        <v/>
      </c>
      <c r="BR64" s="163" t="str">
        <f t="shared" si="2"/>
        <v/>
      </c>
    </row>
    <row r="65" spans="68:70" x14ac:dyDescent="0.3">
      <c r="BP65" s="163" t="str">
        <f t="shared" si="0"/>
        <v/>
      </c>
      <c r="BQ65" s="163" t="str">
        <f t="shared" si="1"/>
        <v/>
      </c>
      <c r="BR65" s="163" t="str">
        <f t="shared" si="2"/>
        <v/>
      </c>
    </row>
  </sheetData>
  <sheetProtection selectLockedCells="1"/>
  <mergeCells count="4">
    <mergeCell ref="C4:L4"/>
    <mergeCell ref="C41:E41"/>
    <mergeCell ref="C2:M2"/>
    <mergeCell ref="B6:B9"/>
  </mergeCells>
  <pageMargins left="0.70866141732283472" right="0.70866141732283472" top="0.74803149606299213" bottom="0.74803149606299213" header="0.31496062992125984" footer="0.31496062992125984"/>
  <pageSetup paperSize="9" scale="64"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C5244C01-EA22-4C94-95CD-1EC3AC00286A}">
          <x14:formula1>
            <xm:f>List!$A$11:$A$13</xm:f>
          </x14:formula1>
          <xm:sqref>F6:F40</xm:sqref>
        </x14:dataValidation>
        <x14:dataValidation type="list" allowBlank="1" showInputMessage="1" showErrorMessage="1" xr:uid="{85EADC33-B4D4-4A84-8276-E38D3A3D234A}">
          <x14:formula1>
            <xm:f>List!$A$1:$A$4</xm:f>
          </x14:formula1>
          <xm:sqref>E6:E40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7AB7A-5D79-4051-B390-7E655014601C}">
  <sheetPr>
    <tabColor rgb="FFBFD8CC"/>
    <pageSetUpPr fitToPage="1"/>
  </sheetPr>
  <dimension ref="A2:BT52"/>
  <sheetViews>
    <sheetView showGridLines="0" topLeftCell="D2" zoomScaleNormal="100" workbookViewId="0">
      <selection activeCell="E8" sqref="E8"/>
    </sheetView>
  </sheetViews>
  <sheetFormatPr defaultColWidth="9.23046875" defaultRowHeight="14" x14ac:dyDescent="0.3"/>
  <cols>
    <col min="1" max="1" width="10.4609375" style="2" hidden="1" customWidth="1"/>
    <col min="2" max="3" width="3" style="2" customWidth="1"/>
    <col min="4" max="4" width="9.765625" style="2" customWidth="1"/>
    <col min="5" max="5" width="42.4609375" style="2" customWidth="1"/>
    <col min="6" max="6" width="31.4609375" style="4" customWidth="1"/>
    <col min="7" max="7" width="15.765625" style="4" customWidth="1"/>
    <col min="8" max="14" width="11.4609375" style="5" customWidth="1"/>
    <col min="15" max="69" width="9.23046875" style="2"/>
    <col min="70" max="70" width="3.4609375" style="2" customWidth="1"/>
    <col min="71" max="71" width="3.765625" style="2" customWidth="1"/>
    <col min="72" max="72" width="3.4609375" style="2" customWidth="1"/>
    <col min="73" max="16384" width="9.23046875" style="2"/>
  </cols>
  <sheetData>
    <row r="2" spans="1:72" ht="171.75" customHeight="1" x14ac:dyDescent="0.3">
      <c r="D2" s="253" t="s">
        <v>147</v>
      </c>
      <c r="E2" s="253"/>
      <c r="F2" s="253"/>
      <c r="G2" s="253"/>
      <c r="H2" s="253"/>
      <c r="I2" s="253"/>
      <c r="J2" s="253"/>
      <c r="K2" s="253"/>
      <c r="L2" s="253"/>
      <c r="M2" s="253"/>
      <c r="N2" s="253"/>
    </row>
    <row r="3" spans="1:72" ht="14.5" thickBot="1" x14ac:dyDescent="0.35"/>
    <row r="4" spans="1:72" ht="34.9" customHeight="1" thickBot="1" x14ac:dyDescent="0.45">
      <c r="D4" s="257" t="s">
        <v>32</v>
      </c>
      <c r="E4" s="258"/>
      <c r="F4" s="258"/>
      <c r="G4" s="258"/>
      <c r="H4" s="258"/>
      <c r="I4" s="258"/>
      <c r="J4" s="258"/>
      <c r="K4" s="258"/>
      <c r="L4" s="258"/>
      <c r="M4" s="258"/>
      <c r="N4" s="6"/>
    </row>
    <row r="5" spans="1:72" s="7" customFormat="1" ht="36.5" thickBot="1" x14ac:dyDescent="0.35">
      <c r="D5" s="42" t="s">
        <v>20</v>
      </c>
      <c r="E5" s="42" t="s">
        <v>21</v>
      </c>
      <c r="F5" s="43" t="s">
        <v>22</v>
      </c>
      <c r="G5" s="61" t="s">
        <v>58</v>
      </c>
      <c r="H5" s="10" t="str">
        <f>'1. Budget Summary'!G15</f>
        <v/>
      </c>
      <c r="I5" s="10" t="str">
        <f>'1. Budget Summary'!H15</f>
        <v/>
      </c>
      <c r="J5" s="10" t="str">
        <f>'1. Budget Summary'!I15</f>
        <v/>
      </c>
      <c r="K5" s="10" t="str">
        <f>'1. Budget Summary'!J15</f>
        <v/>
      </c>
      <c r="L5" s="10" t="str">
        <f>'1. Budget Summary'!K15</f>
        <v/>
      </c>
      <c r="M5" s="10" t="str">
        <f>'1. Budget Summary'!L15</f>
        <v/>
      </c>
      <c r="N5" s="43" t="s">
        <v>13</v>
      </c>
    </row>
    <row r="6" spans="1:72" s="14" customFormat="1" ht="32.25" customHeight="1" thickBot="1" x14ac:dyDescent="0.35">
      <c r="A6" s="13" t="str">
        <f>I5</f>
        <v/>
      </c>
      <c r="B6" s="13"/>
      <c r="C6" s="259" t="s">
        <v>33</v>
      </c>
      <c r="D6" s="65">
        <v>1</v>
      </c>
      <c r="E6" s="78" t="s">
        <v>132</v>
      </c>
      <c r="F6" s="78" t="s">
        <v>26</v>
      </c>
      <c r="G6" s="157" t="s">
        <v>34</v>
      </c>
      <c r="H6" s="68">
        <v>25750</v>
      </c>
      <c r="I6" s="68"/>
      <c r="J6" s="68"/>
      <c r="K6" s="68"/>
      <c r="L6" s="68"/>
      <c r="M6" s="68"/>
      <c r="N6" s="69">
        <f>SUM(H6:M6)</f>
        <v>25750</v>
      </c>
      <c r="BR6" s="149">
        <f t="shared" ref="BR6:BR52" si="0">IF(F6="","",IF(F6="GRDC",1,IF(F6="lead Research Organisation",2,IF(F6="research organisation",3,IF(F6="Third Party",4)))))</f>
        <v>2</v>
      </c>
      <c r="BS6" s="149">
        <f>IF(G6="","",IF(G6="GRDC funds",5,IF(G6="Cash",6,IF(G6="In-kind ",9))))</f>
        <v>6</v>
      </c>
      <c r="BT6" s="149">
        <f>IF(BR6="","",IF(BS6="","",SUM(BR6:BS6)))</f>
        <v>8</v>
      </c>
    </row>
    <row r="7" spans="1:72" s="14" customFormat="1" ht="32.25" customHeight="1" thickBot="1" x14ac:dyDescent="0.35">
      <c r="A7" s="13" t="str">
        <f>K5</f>
        <v/>
      </c>
      <c r="B7" s="13"/>
      <c r="C7" s="261"/>
      <c r="D7" s="211">
        <v>2</v>
      </c>
      <c r="E7" s="212" t="s">
        <v>133</v>
      </c>
      <c r="F7" s="212" t="s">
        <v>24</v>
      </c>
      <c r="G7" s="157" t="s">
        <v>63</v>
      </c>
      <c r="H7" s="213">
        <v>25750</v>
      </c>
      <c r="I7" s="213"/>
      <c r="J7" s="213"/>
      <c r="K7" s="213"/>
      <c r="L7" s="213"/>
      <c r="M7" s="213"/>
      <c r="N7" s="214">
        <f>SUM(H7:M7)</f>
        <v>25750</v>
      </c>
      <c r="BR7" s="149">
        <f t="shared" si="0"/>
        <v>1</v>
      </c>
      <c r="BS7" s="149">
        <f t="shared" ref="BS7:BS52" si="1">IF(G7="","",IF(G7="GRDC funds",5,IF(G7="Cash",6,IF(G7="In-kind ",9))))</f>
        <v>5</v>
      </c>
      <c r="BT7" s="149">
        <f t="shared" ref="BT7:BT52" si="2">IF(BR7="","",IF(BS7="","",SUM(BR7:BS7)))</f>
        <v>6</v>
      </c>
    </row>
    <row r="8" spans="1:72" s="14" customFormat="1" x14ac:dyDescent="0.3">
      <c r="A8" s="13" t="str">
        <f>L5</f>
        <v/>
      </c>
      <c r="B8" s="13"/>
      <c r="C8" s="13"/>
      <c r="D8" s="207">
        <v>1</v>
      </c>
      <c r="E8" s="208"/>
      <c r="F8" s="208"/>
      <c r="G8" s="208"/>
      <c r="H8" s="209"/>
      <c r="I8" s="209"/>
      <c r="J8" s="209"/>
      <c r="K8" s="209"/>
      <c r="L8" s="209"/>
      <c r="M8" s="209"/>
      <c r="N8" s="210">
        <f t="shared" ref="N8:N27" si="3">SUM(H8:M8)</f>
        <v>0</v>
      </c>
      <c r="P8" s="18"/>
      <c r="BR8" s="149" t="str">
        <f t="shared" si="0"/>
        <v/>
      </c>
      <c r="BS8" s="149" t="str">
        <f t="shared" si="1"/>
        <v/>
      </c>
      <c r="BT8" s="149" t="str">
        <f t="shared" si="2"/>
        <v/>
      </c>
    </row>
    <row r="9" spans="1:72" s="14" customFormat="1" x14ac:dyDescent="0.3">
      <c r="A9" s="19" t="str">
        <f>M5</f>
        <v/>
      </c>
      <c r="B9" s="19"/>
      <c r="C9" s="19"/>
      <c r="D9" s="16">
        <v>2</v>
      </c>
      <c r="E9" s="17"/>
      <c r="F9" s="17"/>
      <c r="G9" s="17"/>
      <c r="H9" s="50"/>
      <c r="I9" s="50"/>
      <c r="J9" s="50"/>
      <c r="K9" s="50"/>
      <c r="L9" s="50"/>
      <c r="M9" s="50"/>
      <c r="N9" s="51">
        <f t="shared" si="3"/>
        <v>0</v>
      </c>
      <c r="P9" s="18"/>
      <c r="BR9" s="149" t="str">
        <f t="shared" si="0"/>
        <v/>
      </c>
      <c r="BS9" s="149" t="str">
        <f t="shared" si="1"/>
        <v/>
      </c>
      <c r="BT9" s="149" t="str">
        <f t="shared" si="2"/>
        <v/>
      </c>
    </row>
    <row r="10" spans="1:72" s="14" customFormat="1" x14ac:dyDescent="0.3">
      <c r="D10" s="16">
        <v>3</v>
      </c>
      <c r="E10" s="17"/>
      <c r="F10" s="17"/>
      <c r="G10" s="17"/>
      <c r="H10" s="50"/>
      <c r="I10" s="50"/>
      <c r="J10" s="50"/>
      <c r="K10" s="50"/>
      <c r="L10" s="50"/>
      <c r="M10" s="50"/>
      <c r="N10" s="51">
        <f t="shared" si="3"/>
        <v>0</v>
      </c>
      <c r="P10" s="18"/>
      <c r="BR10" s="149" t="str">
        <f t="shared" si="0"/>
        <v/>
      </c>
      <c r="BS10" s="149" t="str">
        <f t="shared" si="1"/>
        <v/>
      </c>
      <c r="BT10" s="149" t="str">
        <f t="shared" si="2"/>
        <v/>
      </c>
    </row>
    <row r="11" spans="1:72" s="14" customFormat="1" x14ac:dyDescent="0.3">
      <c r="D11" s="16">
        <v>4</v>
      </c>
      <c r="E11" s="16"/>
      <c r="F11" s="17"/>
      <c r="G11" s="17"/>
      <c r="H11" s="50"/>
      <c r="I11" s="50"/>
      <c r="J11" s="50"/>
      <c r="K11" s="50"/>
      <c r="L11" s="50"/>
      <c r="M11" s="50"/>
      <c r="N11" s="51">
        <f t="shared" si="3"/>
        <v>0</v>
      </c>
      <c r="P11" s="18"/>
      <c r="BR11" s="149" t="str">
        <f t="shared" si="0"/>
        <v/>
      </c>
      <c r="BS11" s="149" t="str">
        <f t="shared" si="1"/>
        <v/>
      </c>
      <c r="BT11" s="149" t="str">
        <f t="shared" si="2"/>
        <v/>
      </c>
    </row>
    <row r="12" spans="1:72" s="14" customFormat="1" x14ac:dyDescent="0.3">
      <c r="D12" s="16">
        <v>5</v>
      </c>
      <c r="E12" s="16"/>
      <c r="F12" s="17"/>
      <c r="G12" s="17"/>
      <c r="H12" s="50"/>
      <c r="I12" s="50"/>
      <c r="J12" s="50"/>
      <c r="K12" s="50"/>
      <c r="L12" s="50"/>
      <c r="M12" s="50"/>
      <c r="N12" s="51">
        <f t="shared" si="3"/>
        <v>0</v>
      </c>
      <c r="P12" s="18"/>
      <c r="BR12" s="149" t="str">
        <f t="shared" si="0"/>
        <v/>
      </c>
      <c r="BS12" s="149" t="str">
        <f t="shared" si="1"/>
        <v/>
      </c>
      <c r="BT12" s="149" t="str">
        <f t="shared" si="2"/>
        <v/>
      </c>
    </row>
    <row r="13" spans="1:72" s="14" customFormat="1" x14ac:dyDescent="0.3">
      <c r="D13" s="16">
        <v>6</v>
      </c>
      <c r="E13" s="16"/>
      <c r="F13" s="17"/>
      <c r="G13" s="17"/>
      <c r="H13" s="50"/>
      <c r="I13" s="50"/>
      <c r="J13" s="50"/>
      <c r="K13" s="50"/>
      <c r="L13" s="50"/>
      <c r="M13" s="50"/>
      <c r="N13" s="51">
        <f t="shared" si="3"/>
        <v>0</v>
      </c>
      <c r="P13" s="18"/>
      <c r="BR13" s="149" t="str">
        <f t="shared" si="0"/>
        <v/>
      </c>
      <c r="BS13" s="149" t="str">
        <f t="shared" si="1"/>
        <v/>
      </c>
      <c r="BT13" s="149" t="str">
        <f t="shared" si="2"/>
        <v/>
      </c>
    </row>
    <row r="14" spans="1:72" s="14" customFormat="1" x14ac:dyDescent="0.3">
      <c r="D14" s="16">
        <v>7</v>
      </c>
      <c r="E14" s="16"/>
      <c r="F14" s="17"/>
      <c r="G14" s="17"/>
      <c r="H14" s="50"/>
      <c r="I14" s="50"/>
      <c r="J14" s="50"/>
      <c r="K14" s="50"/>
      <c r="L14" s="50"/>
      <c r="M14" s="50"/>
      <c r="N14" s="51">
        <f t="shared" si="3"/>
        <v>0</v>
      </c>
      <c r="P14" s="18"/>
      <c r="BR14" s="149" t="str">
        <f t="shared" si="0"/>
        <v/>
      </c>
      <c r="BS14" s="149" t="str">
        <f t="shared" si="1"/>
        <v/>
      </c>
      <c r="BT14" s="149" t="str">
        <f t="shared" si="2"/>
        <v/>
      </c>
    </row>
    <row r="15" spans="1:72" s="14" customFormat="1" x14ac:dyDescent="0.3">
      <c r="D15" s="16">
        <v>8</v>
      </c>
      <c r="E15" s="16"/>
      <c r="F15" s="17"/>
      <c r="G15" s="17"/>
      <c r="H15" s="50"/>
      <c r="I15" s="50"/>
      <c r="J15" s="50"/>
      <c r="K15" s="50"/>
      <c r="L15" s="50"/>
      <c r="M15" s="50"/>
      <c r="N15" s="51">
        <f t="shared" si="3"/>
        <v>0</v>
      </c>
      <c r="P15" s="18"/>
      <c r="BR15" s="149" t="str">
        <f t="shared" si="0"/>
        <v/>
      </c>
      <c r="BS15" s="149" t="str">
        <f t="shared" si="1"/>
        <v/>
      </c>
      <c r="BT15" s="149" t="str">
        <f t="shared" si="2"/>
        <v/>
      </c>
    </row>
    <row r="16" spans="1:72" s="14" customFormat="1" x14ac:dyDescent="0.3">
      <c r="D16" s="16">
        <v>9</v>
      </c>
      <c r="E16" s="16"/>
      <c r="F16" s="17"/>
      <c r="G16" s="17"/>
      <c r="H16" s="50"/>
      <c r="I16" s="50"/>
      <c r="J16" s="50"/>
      <c r="K16" s="50"/>
      <c r="L16" s="50"/>
      <c r="M16" s="50"/>
      <c r="N16" s="51">
        <f t="shared" si="3"/>
        <v>0</v>
      </c>
      <c r="P16" s="18"/>
      <c r="BR16" s="149" t="str">
        <f t="shared" si="0"/>
        <v/>
      </c>
      <c r="BS16" s="149" t="str">
        <f t="shared" si="1"/>
        <v/>
      </c>
      <c r="BT16" s="149" t="str">
        <f t="shared" si="2"/>
        <v/>
      </c>
    </row>
    <row r="17" spans="4:72" s="14" customFormat="1" x14ac:dyDescent="0.3">
      <c r="D17" s="16">
        <v>10</v>
      </c>
      <c r="E17" s="16"/>
      <c r="F17" s="17"/>
      <c r="G17" s="17"/>
      <c r="H17" s="50"/>
      <c r="I17" s="50"/>
      <c r="J17" s="50"/>
      <c r="K17" s="50"/>
      <c r="L17" s="50"/>
      <c r="M17" s="50"/>
      <c r="N17" s="51">
        <f t="shared" si="3"/>
        <v>0</v>
      </c>
      <c r="P17" s="18"/>
      <c r="BR17" s="149" t="str">
        <f t="shared" si="0"/>
        <v/>
      </c>
      <c r="BS17" s="149" t="str">
        <f t="shared" si="1"/>
        <v/>
      </c>
      <c r="BT17" s="149" t="str">
        <f t="shared" si="2"/>
        <v/>
      </c>
    </row>
    <row r="18" spans="4:72" s="14" customFormat="1" x14ac:dyDescent="0.3">
      <c r="D18" s="16">
        <v>11</v>
      </c>
      <c r="E18" s="16"/>
      <c r="F18" s="17"/>
      <c r="G18" s="17"/>
      <c r="H18" s="50"/>
      <c r="I18" s="50"/>
      <c r="J18" s="50"/>
      <c r="K18" s="50"/>
      <c r="L18" s="50"/>
      <c r="M18" s="50"/>
      <c r="N18" s="51">
        <f t="shared" si="3"/>
        <v>0</v>
      </c>
      <c r="P18" s="18"/>
      <c r="BR18" s="149" t="str">
        <f t="shared" si="0"/>
        <v/>
      </c>
      <c r="BS18" s="149" t="str">
        <f t="shared" si="1"/>
        <v/>
      </c>
      <c r="BT18" s="149" t="str">
        <f t="shared" si="2"/>
        <v/>
      </c>
    </row>
    <row r="19" spans="4:72" s="14" customFormat="1" x14ac:dyDescent="0.3">
      <c r="D19" s="16">
        <v>12</v>
      </c>
      <c r="E19" s="16"/>
      <c r="F19" s="17"/>
      <c r="G19" s="17"/>
      <c r="H19" s="50"/>
      <c r="I19" s="50"/>
      <c r="J19" s="50"/>
      <c r="K19" s="50"/>
      <c r="L19" s="50"/>
      <c r="M19" s="50"/>
      <c r="N19" s="51">
        <f t="shared" si="3"/>
        <v>0</v>
      </c>
      <c r="P19" s="18"/>
      <c r="BR19" s="149" t="str">
        <f t="shared" si="0"/>
        <v/>
      </c>
      <c r="BS19" s="149" t="str">
        <f t="shared" si="1"/>
        <v/>
      </c>
      <c r="BT19" s="149" t="str">
        <f t="shared" si="2"/>
        <v/>
      </c>
    </row>
    <row r="20" spans="4:72" s="14" customFormat="1" x14ac:dyDescent="0.3">
      <c r="D20" s="16">
        <v>13</v>
      </c>
      <c r="E20" s="16"/>
      <c r="F20" s="17"/>
      <c r="G20" s="17"/>
      <c r="H20" s="50"/>
      <c r="I20" s="50"/>
      <c r="J20" s="50"/>
      <c r="K20" s="50"/>
      <c r="L20" s="50"/>
      <c r="M20" s="50"/>
      <c r="N20" s="51">
        <f t="shared" si="3"/>
        <v>0</v>
      </c>
      <c r="P20" s="18"/>
      <c r="BR20" s="149" t="str">
        <f t="shared" si="0"/>
        <v/>
      </c>
      <c r="BS20" s="149" t="str">
        <f t="shared" si="1"/>
        <v/>
      </c>
      <c r="BT20" s="149" t="str">
        <f t="shared" si="2"/>
        <v/>
      </c>
    </row>
    <row r="21" spans="4:72" s="14" customFormat="1" x14ac:dyDescent="0.3">
      <c r="D21" s="16">
        <v>14</v>
      </c>
      <c r="E21" s="16"/>
      <c r="F21" s="17"/>
      <c r="G21" s="17"/>
      <c r="H21" s="50"/>
      <c r="I21" s="50"/>
      <c r="J21" s="50"/>
      <c r="K21" s="50"/>
      <c r="L21" s="50"/>
      <c r="M21" s="50"/>
      <c r="N21" s="51">
        <f t="shared" si="3"/>
        <v>0</v>
      </c>
      <c r="P21" s="18"/>
      <c r="BR21" s="149" t="str">
        <f t="shared" si="0"/>
        <v/>
      </c>
      <c r="BS21" s="149" t="str">
        <f t="shared" si="1"/>
        <v/>
      </c>
      <c r="BT21" s="149" t="str">
        <f t="shared" si="2"/>
        <v/>
      </c>
    </row>
    <row r="22" spans="4:72" s="14" customFormat="1" x14ac:dyDescent="0.3">
      <c r="D22" s="16">
        <v>15</v>
      </c>
      <c r="E22" s="16"/>
      <c r="F22" s="17"/>
      <c r="G22" s="17"/>
      <c r="H22" s="50"/>
      <c r="I22" s="50"/>
      <c r="J22" s="50"/>
      <c r="K22" s="50"/>
      <c r="L22" s="50"/>
      <c r="M22" s="50"/>
      <c r="N22" s="51">
        <f t="shared" si="3"/>
        <v>0</v>
      </c>
      <c r="P22" s="18"/>
      <c r="BR22" s="149" t="str">
        <f t="shared" si="0"/>
        <v/>
      </c>
      <c r="BS22" s="149" t="str">
        <f t="shared" si="1"/>
        <v/>
      </c>
      <c r="BT22" s="149" t="str">
        <f t="shared" si="2"/>
        <v/>
      </c>
    </row>
    <row r="23" spans="4:72" s="14" customFormat="1" x14ac:dyDescent="0.3">
      <c r="D23" s="16">
        <v>16</v>
      </c>
      <c r="E23" s="16"/>
      <c r="F23" s="17"/>
      <c r="G23" s="17"/>
      <c r="H23" s="50"/>
      <c r="I23" s="50"/>
      <c r="J23" s="50"/>
      <c r="K23" s="50"/>
      <c r="L23" s="50"/>
      <c r="M23" s="50"/>
      <c r="N23" s="51">
        <f t="shared" si="3"/>
        <v>0</v>
      </c>
      <c r="P23" s="18"/>
      <c r="BR23" s="149" t="str">
        <f t="shared" si="0"/>
        <v/>
      </c>
      <c r="BS23" s="149" t="str">
        <f t="shared" si="1"/>
        <v/>
      </c>
      <c r="BT23" s="149" t="str">
        <f t="shared" si="2"/>
        <v/>
      </c>
    </row>
    <row r="24" spans="4:72" s="14" customFormat="1" x14ac:dyDescent="0.3">
      <c r="D24" s="16">
        <v>17</v>
      </c>
      <c r="E24" s="16"/>
      <c r="F24" s="17"/>
      <c r="G24" s="17"/>
      <c r="H24" s="50"/>
      <c r="I24" s="50"/>
      <c r="J24" s="50"/>
      <c r="K24" s="50"/>
      <c r="L24" s="50"/>
      <c r="M24" s="50"/>
      <c r="N24" s="51">
        <f t="shared" si="3"/>
        <v>0</v>
      </c>
      <c r="P24" s="18"/>
      <c r="BR24" s="149" t="str">
        <f t="shared" si="0"/>
        <v/>
      </c>
      <c r="BS24" s="149" t="str">
        <f t="shared" si="1"/>
        <v/>
      </c>
      <c r="BT24" s="149" t="str">
        <f t="shared" si="2"/>
        <v/>
      </c>
    </row>
    <row r="25" spans="4:72" s="14" customFormat="1" x14ac:dyDescent="0.3">
      <c r="D25" s="16">
        <v>18</v>
      </c>
      <c r="E25" s="16"/>
      <c r="F25" s="17"/>
      <c r="G25" s="17"/>
      <c r="H25" s="50"/>
      <c r="I25" s="50"/>
      <c r="J25" s="50"/>
      <c r="K25" s="50"/>
      <c r="L25" s="50"/>
      <c r="M25" s="50"/>
      <c r="N25" s="51">
        <f t="shared" si="3"/>
        <v>0</v>
      </c>
      <c r="P25" s="18"/>
      <c r="BR25" s="149" t="str">
        <f t="shared" si="0"/>
        <v/>
      </c>
      <c r="BS25" s="149" t="str">
        <f t="shared" si="1"/>
        <v/>
      </c>
      <c r="BT25" s="149" t="str">
        <f t="shared" si="2"/>
        <v/>
      </c>
    </row>
    <row r="26" spans="4:72" s="14" customFormat="1" x14ac:dyDescent="0.3">
      <c r="D26" s="16">
        <v>19</v>
      </c>
      <c r="E26" s="16"/>
      <c r="F26" s="17"/>
      <c r="G26" s="17"/>
      <c r="H26" s="50"/>
      <c r="I26" s="50"/>
      <c r="J26" s="50"/>
      <c r="K26" s="50"/>
      <c r="L26" s="50"/>
      <c r="M26" s="50"/>
      <c r="N26" s="51">
        <f t="shared" si="3"/>
        <v>0</v>
      </c>
      <c r="P26" s="18"/>
      <c r="BR26" s="149" t="str">
        <f t="shared" si="0"/>
        <v/>
      </c>
      <c r="BS26" s="149" t="str">
        <f t="shared" si="1"/>
        <v/>
      </c>
      <c r="BT26" s="149" t="str">
        <f t="shared" si="2"/>
        <v/>
      </c>
    </row>
    <row r="27" spans="4:72" s="14" customFormat="1" x14ac:dyDescent="0.3">
      <c r="D27" s="16">
        <v>20</v>
      </c>
      <c r="E27" s="20"/>
      <c r="F27" s="49"/>
      <c r="G27" s="17"/>
      <c r="H27" s="52"/>
      <c r="I27" s="52"/>
      <c r="J27" s="52"/>
      <c r="K27" s="52"/>
      <c r="L27" s="52"/>
      <c r="M27" s="52"/>
      <c r="N27" s="53">
        <f t="shared" si="3"/>
        <v>0</v>
      </c>
      <c r="P27" s="18"/>
      <c r="BR27" s="149" t="str">
        <f t="shared" si="0"/>
        <v/>
      </c>
      <c r="BS27" s="149" t="str">
        <f t="shared" si="1"/>
        <v/>
      </c>
      <c r="BT27" s="149" t="str">
        <f t="shared" si="2"/>
        <v/>
      </c>
    </row>
    <row r="28" spans="4:72" s="21" customFormat="1" ht="21" customHeight="1" thickBot="1" x14ac:dyDescent="0.35">
      <c r="D28" s="264" t="s">
        <v>13</v>
      </c>
      <c r="E28" s="265"/>
      <c r="F28" s="265"/>
      <c r="G28" s="145"/>
      <c r="H28" s="54">
        <f t="shared" ref="H28:N28" si="4">SUM(H8:H27)</f>
        <v>0</v>
      </c>
      <c r="I28" s="54">
        <f t="shared" si="4"/>
        <v>0</v>
      </c>
      <c r="J28" s="54">
        <f t="shared" si="4"/>
        <v>0</v>
      </c>
      <c r="K28" s="54">
        <f t="shared" si="4"/>
        <v>0</v>
      </c>
      <c r="L28" s="54">
        <f t="shared" si="4"/>
        <v>0</v>
      </c>
      <c r="M28" s="54">
        <f t="shared" si="4"/>
        <v>0</v>
      </c>
      <c r="N28" s="174">
        <f t="shared" si="4"/>
        <v>0</v>
      </c>
      <c r="O28" s="176" t="s">
        <v>108</v>
      </c>
      <c r="BR28" s="163" t="str">
        <f t="shared" si="0"/>
        <v/>
      </c>
      <c r="BS28" s="163" t="str">
        <f t="shared" si="1"/>
        <v/>
      </c>
      <c r="BT28" s="163" t="str">
        <f t="shared" si="2"/>
        <v/>
      </c>
    </row>
    <row r="29" spans="4:72" x14ac:dyDescent="0.3">
      <c r="F29" s="155" t="s">
        <v>24</v>
      </c>
      <c r="G29" s="155" t="s">
        <v>63</v>
      </c>
      <c r="H29" s="156" cm="1">
        <f t="array" ref="H29">SUM(SUMIFS(H$8:H$27,$BT$8:$BT$27,{"6"}))</f>
        <v>0</v>
      </c>
      <c r="I29" s="156" cm="1">
        <f t="array" ref="I29">SUM(SUMIFS(I$8:I$27,$BT$8:$BT$27,{"6"}))</f>
        <v>0</v>
      </c>
      <c r="J29" s="156" cm="1">
        <f t="array" ref="J29">SUM(SUMIFS(J$8:J$27,$BT$8:$BT$27,{"6"}))</f>
        <v>0</v>
      </c>
      <c r="K29" s="156" cm="1">
        <f t="array" ref="K29">SUM(SUMIFS(K$8:K$27,$BT$8:$BT$27,{"6"}))</f>
        <v>0</v>
      </c>
      <c r="L29" s="156" cm="1">
        <f t="array" ref="L29">SUM(SUMIFS(L$8:L$27,$BT$8:$BT$27,{"6"}))</f>
        <v>0</v>
      </c>
      <c r="M29" s="156" cm="1">
        <f t="array" ref="M29">SUM(SUMIFS(M$8:M$27,$BT$8:$BT$27,{"6"}))</f>
        <v>0</v>
      </c>
      <c r="N29" s="175">
        <f>SUM(H29:M29)</f>
        <v>0</v>
      </c>
      <c r="O29" s="177" t="e">
        <f>(N29/N$37)*100</f>
        <v>#DIV/0!</v>
      </c>
      <c r="BR29" s="163"/>
      <c r="BS29" s="163"/>
      <c r="BT29" s="163"/>
    </row>
    <row r="30" spans="4:72" x14ac:dyDescent="0.3">
      <c r="F30" s="155" t="s">
        <v>24</v>
      </c>
      <c r="G30" s="155" t="s">
        <v>116</v>
      </c>
      <c r="H30" s="156">
        <f>H29*0.12</f>
        <v>0</v>
      </c>
      <c r="I30" s="156">
        <f t="shared" ref="I30:N30" si="5">I29*0.12</f>
        <v>0</v>
      </c>
      <c r="J30" s="156">
        <f t="shared" si="5"/>
        <v>0</v>
      </c>
      <c r="K30" s="156">
        <f t="shared" si="5"/>
        <v>0</v>
      </c>
      <c r="L30" s="156">
        <f t="shared" si="5"/>
        <v>0</v>
      </c>
      <c r="M30" s="156">
        <f t="shared" si="5"/>
        <v>0</v>
      </c>
      <c r="N30" s="156">
        <f t="shared" si="5"/>
        <v>0</v>
      </c>
      <c r="O30" s="177" t="e">
        <f>(N30/N$37)*100</f>
        <v>#DIV/0!</v>
      </c>
      <c r="BR30" s="163"/>
      <c r="BS30" s="163"/>
      <c r="BT30" s="163"/>
    </row>
    <row r="31" spans="4:72" x14ac:dyDescent="0.3">
      <c r="F31" s="155" t="s">
        <v>26</v>
      </c>
      <c r="G31" s="155" t="s">
        <v>59</v>
      </c>
      <c r="H31" s="156" cm="1">
        <f t="array" ref="H31">SUM(SUMIFS(H$8:H$27,$BT$8:$BT$27,{"8"}))</f>
        <v>0</v>
      </c>
      <c r="I31" s="156" cm="1">
        <f t="array" ref="I31">SUM(SUMIFS(I$8:I$27,$BT$8:$BT$27,{"8"}))</f>
        <v>0</v>
      </c>
      <c r="J31" s="156" cm="1">
        <f t="array" ref="J31">SUM(SUMIFS(J$8:J$27,$BT$8:$BT$27,{"8"}))</f>
        <v>0</v>
      </c>
      <c r="K31" s="156" cm="1">
        <f t="array" ref="K31">SUM(SUMIFS(K$8:K$27,$BT$8:$BT$27,{"8"}))</f>
        <v>0</v>
      </c>
      <c r="L31" s="156" cm="1">
        <f t="array" ref="L31">SUM(SUMIFS(L$8:L$27,$BT$8:$BT$27,{"8"}))</f>
        <v>0</v>
      </c>
      <c r="M31" s="156" cm="1">
        <f t="array" ref="M31">SUM(SUMIFS(M$8:M$27,$BT$8:$BT$27,{"8"}))</f>
        <v>0</v>
      </c>
      <c r="N31" s="175">
        <f t="shared" ref="N31:N37" si="6">SUM(H31:M31)</f>
        <v>0</v>
      </c>
      <c r="O31" s="177" t="e">
        <f t="shared" ref="O31:O36" si="7">(N31/N$37)*100</f>
        <v>#DIV/0!</v>
      </c>
      <c r="BR31" s="163"/>
      <c r="BS31" s="163"/>
      <c r="BT31" s="163"/>
    </row>
    <row r="32" spans="4:72" x14ac:dyDescent="0.3">
      <c r="F32" s="155" t="s">
        <v>26</v>
      </c>
      <c r="G32" s="155" t="s">
        <v>35</v>
      </c>
      <c r="H32" s="156" cm="1">
        <f t="array" ref="H32">SUM(SUMIFS(H$8:H$27,$BT$8:$BT$27,{"11"}))</f>
        <v>0</v>
      </c>
      <c r="I32" s="156" cm="1">
        <f t="array" ref="I32">SUM(SUMIFS(I$8:I$27,$BT$8:$BT$27,{"11"}))</f>
        <v>0</v>
      </c>
      <c r="J32" s="156" cm="1">
        <f t="array" ref="J32">SUM(SUMIFS(J$8:J$27,$BT$8:$BT$27,{"11"}))</f>
        <v>0</v>
      </c>
      <c r="K32" s="156" cm="1">
        <f t="array" ref="K32">SUM(SUMIFS(K$8:K$27,$BT$8:$BT$27,{"11"}))</f>
        <v>0</v>
      </c>
      <c r="L32" s="156" cm="1">
        <f t="array" ref="L32">SUM(SUMIFS(L$8:L$27,$BT$8:$BT$27,{"11"}))</f>
        <v>0</v>
      </c>
      <c r="M32" s="156" cm="1">
        <f t="array" ref="M32">SUM(SUMIFS(M$8:M$27,$BT$8:$BT$27,{"11"}))</f>
        <v>0</v>
      </c>
      <c r="N32" s="175">
        <f t="shared" si="6"/>
        <v>0</v>
      </c>
      <c r="O32" s="177" t="e">
        <f t="shared" si="7"/>
        <v>#DIV/0!</v>
      </c>
      <c r="BR32" s="163"/>
      <c r="BS32" s="163"/>
      <c r="BT32" s="163"/>
    </row>
    <row r="33" spans="4:72" x14ac:dyDescent="0.3">
      <c r="F33" s="155" t="s">
        <v>36</v>
      </c>
      <c r="G33" s="155" t="s">
        <v>59</v>
      </c>
      <c r="H33" s="156" cm="1">
        <f t="array" ref="H33">SUM(SUMIFS(H$8:H$27,$BT$8:$BT$27,{"9"}))</f>
        <v>0</v>
      </c>
      <c r="I33" s="156" cm="1">
        <f t="array" ref="I33">SUM(SUMIFS(I$8:I$27,$BT$8:$BT$27,{"9"}))</f>
        <v>0</v>
      </c>
      <c r="J33" s="156" cm="1">
        <f t="array" ref="J33">SUM(SUMIFS(J$8:J$27,$BT$8:$BT$27,{"9"}))</f>
        <v>0</v>
      </c>
      <c r="K33" s="156" cm="1">
        <f t="array" ref="K33">SUM(SUMIFS(K$8:K$27,$BT$8:$BT$27,{"9"}))</f>
        <v>0</v>
      </c>
      <c r="L33" s="156" cm="1">
        <f t="array" ref="L33">SUM(SUMIFS(L$8:L$27,$BT$8:$BT$27,{"9"}))</f>
        <v>0</v>
      </c>
      <c r="M33" s="156" cm="1">
        <f t="array" ref="M33">SUM(SUMIFS(M$8:M$27,$BT$8:$BT$27,{"9"}))</f>
        <v>0</v>
      </c>
      <c r="N33" s="175">
        <f t="shared" si="6"/>
        <v>0</v>
      </c>
      <c r="O33" s="177" t="e">
        <f t="shared" si="7"/>
        <v>#DIV/0!</v>
      </c>
      <c r="BR33" s="163"/>
      <c r="BS33" s="163"/>
      <c r="BT33" s="163"/>
    </row>
    <row r="34" spans="4:72" x14ac:dyDescent="0.3">
      <c r="F34" s="155" t="s">
        <v>36</v>
      </c>
      <c r="G34" s="155" t="s">
        <v>35</v>
      </c>
      <c r="H34" s="156" cm="1">
        <f t="array" ref="H34">SUM(SUMIFS(H$8:H$27,$BT$8:$BT$27,{"12"}))</f>
        <v>0</v>
      </c>
      <c r="I34" s="156" cm="1">
        <f t="array" ref="I34">SUM(SUMIFS(I$8:I$27,$BT$8:$BT$27,{"12"}))</f>
        <v>0</v>
      </c>
      <c r="J34" s="156" cm="1">
        <f t="array" ref="J34">SUM(SUMIFS(J$8:J$27,$BT$8:$BT$27,{"12"}))</f>
        <v>0</v>
      </c>
      <c r="K34" s="156" cm="1">
        <f t="array" ref="K34">SUM(SUMIFS(K$8:K$27,$BT$8:$BT$27,{"12"}))</f>
        <v>0</v>
      </c>
      <c r="L34" s="156" cm="1">
        <f t="array" ref="L34">SUM(SUMIFS(L$8:L$27,$BT$8:$BT$27,{"12"}))</f>
        <v>0</v>
      </c>
      <c r="M34" s="156" cm="1">
        <f t="array" ref="M34">SUM(SUMIFS(M$8:M$27,$BT$8:$BT$27,{"12"}))</f>
        <v>0</v>
      </c>
      <c r="N34" s="175">
        <f t="shared" si="6"/>
        <v>0</v>
      </c>
      <c r="O34" s="177" t="e">
        <f t="shared" si="7"/>
        <v>#DIV/0!</v>
      </c>
      <c r="BR34" s="163"/>
      <c r="BS34" s="163"/>
      <c r="BT34" s="163"/>
    </row>
    <row r="35" spans="4:72" x14ac:dyDescent="0.3">
      <c r="F35" s="155" t="s">
        <v>51</v>
      </c>
      <c r="G35" s="155" t="s">
        <v>59</v>
      </c>
      <c r="H35" s="156" cm="1">
        <f t="array" ref="H35">SUM(SUMIFS(H$8:H$27,$BT$8:$BT$27,{"10"}))</f>
        <v>0</v>
      </c>
      <c r="I35" s="156" cm="1">
        <f t="array" ref="I35">SUM(SUMIFS(I$8:I$27,$BT$8:$BT$27,{"10"}))</f>
        <v>0</v>
      </c>
      <c r="J35" s="156" cm="1">
        <f t="array" ref="J35">SUM(SUMIFS(J$8:J$27,$BT$8:$BT$27,{"10"}))</f>
        <v>0</v>
      </c>
      <c r="K35" s="156" cm="1">
        <f t="array" ref="K35">SUM(SUMIFS(K$8:K$27,$BT$8:$BT$27,{"10"}))</f>
        <v>0</v>
      </c>
      <c r="L35" s="156" cm="1">
        <f t="array" ref="L35">SUM(SUMIFS(L$8:L$27,$BT$8:$BT$27,{"10"}))</f>
        <v>0</v>
      </c>
      <c r="M35" s="156" cm="1">
        <f t="array" ref="M35">SUM(SUMIFS(M$8:M$27,$BT$8:$BT$27,{"10"}))</f>
        <v>0</v>
      </c>
      <c r="N35" s="175">
        <f t="shared" si="6"/>
        <v>0</v>
      </c>
      <c r="O35" s="177" t="e">
        <f t="shared" si="7"/>
        <v>#DIV/0!</v>
      </c>
      <c r="BR35" s="163"/>
      <c r="BS35" s="163"/>
      <c r="BT35" s="163"/>
    </row>
    <row r="36" spans="4:72" x14ac:dyDescent="0.3">
      <c r="F36" s="155" t="s">
        <v>51</v>
      </c>
      <c r="G36" s="155" t="s">
        <v>35</v>
      </c>
      <c r="H36" s="156" cm="1">
        <f t="array" ref="H36">SUM(SUMIFS(H$8:H$27,$BT$8:$BT$27,{"13"}))</f>
        <v>0</v>
      </c>
      <c r="I36" s="156" cm="1">
        <f t="array" ref="I36">SUM(SUMIFS(I$8:I$27,$BT$8:$BT$27,{"13"}))</f>
        <v>0</v>
      </c>
      <c r="J36" s="156" cm="1">
        <f t="array" ref="J36">SUM(SUMIFS(J$8:J$27,$BT$8:$BT$27,{"13"}))</f>
        <v>0</v>
      </c>
      <c r="K36" s="156" cm="1">
        <f t="array" ref="K36">SUM(SUMIFS(K$8:K$27,$BT$8:$BT$27,{"13"}))</f>
        <v>0</v>
      </c>
      <c r="L36" s="156" cm="1">
        <f t="array" ref="L36">SUM(SUMIFS(L$8:L$27,$BT$8:$BT$27,{"13"}))</f>
        <v>0</v>
      </c>
      <c r="M36" s="156" cm="1">
        <f t="array" ref="M36">SUM(SUMIFS(M$8:M$27,$BT$8:$BT$27,{"13"}))</f>
        <v>0</v>
      </c>
      <c r="N36" s="175">
        <f t="shared" si="6"/>
        <v>0</v>
      </c>
      <c r="O36" s="177" t="e">
        <f t="shared" si="7"/>
        <v>#DIV/0!</v>
      </c>
      <c r="BR36" s="163"/>
      <c r="BS36" s="163"/>
      <c r="BT36" s="163"/>
    </row>
    <row r="37" spans="4:72" x14ac:dyDescent="0.3">
      <c r="F37" s="155"/>
      <c r="G37" s="155" t="s">
        <v>64</v>
      </c>
      <c r="H37" s="156">
        <f>SUM(H29:H36)</f>
        <v>0</v>
      </c>
      <c r="I37" s="156">
        <f t="shared" ref="I37:M37" si="8">SUM(I29:I36)</f>
        <v>0</v>
      </c>
      <c r="J37" s="156">
        <f t="shared" si="8"/>
        <v>0</v>
      </c>
      <c r="K37" s="156">
        <f t="shared" si="8"/>
        <v>0</v>
      </c>
      <c r="L37" s="156">
        <f t="shared" si="8"/>
        <v>0</v>
      </c>
      <c r="M37" s="156">
        <f t="shared" si="8"/>
        <v>0</v>
      </c>
      <c r="N37" s="175">
        <f t="shared" si="6"/>
        <v>0</v>
      </c>
      <c r="O37" s="177" t="e">
        <f>SUM(O29:O36)</f>
        <v>#DIV/0!</v>
      </c>
      <c r="BR37" s="163"/>
      <c r="BS37" s="163"/>
      <c r="BT37" s="163"/>
    </row>
    <row r="38" spans="4:72" x14ac:dyDescent="0.3">
      <c r="F38" s="155"/>
      <c r="G38" s="155" t="s">
        <v>57</v>
      </c>
      <c r="H38" s="156" t="str">
        <f>IF(H37-H30=H28,"True","False")</f>
        <v>True</v>
      </c>
      <c r="I38" s="156" t="str">
        <f t="shared" ref="I38:M38" si="9">IF(I37-I30=I28,"True","False")</f>
        <v>True</v>
      </c>
      <c r="J38" s="156" t="str">
        <f t="shared" si="9"/>
        <v>True</v>
      </c>
      <c r="K38" s="156" t="str">
        <f t="shared" si="9"/>
        <v>True</v>
      </c>
      <c r="L38" s="156" t="str">
        <f t="shared" si="9"/>
        <v>True</v>
      </c>
      <c r="M38" s="156" t="str">
        <f t="shared" si="9"/>
        <v>True</v>
      </c>
      <c r="N38" s="175"/>
      <c r="O38" s="153"/>
      <c r="BR38" s="163"/>
      <c r="BS38" s="163"/>
      <c r="BT38" s="163"/>
    </row>
    <row r="39" spans="4:72" x14ac:dyDescent="0.3">
      <c r="D39" s="19"/>
      <c r="E39" s="19"/>
      <c r="BR39" s="163"/>
      <c r="BS39" s="163"/>
      <c r="BT39" s="163"/>
    </row>
    <row r="40" spans="4:72" x14ac:dyDescent="0.3">
      <c r="D40" s="19"/>
      <c r="E40" s="19"/>
      <c r="BR40" s="163"/>
      <c r="BS40" s="163"/>
      <c r="BT40" s="163"/>
    </row>
    <row r="41" spans="4:72" x14ac:dyDescent="0.3">
      <c r="BR41" s="163" t="str">
        <f t="shared" si="0"/>
        <v/>
      </c>
      <c r="BS41" s="163" t="str">
        <f t="shared" si="1"/>
        <v/>
      </c>
      <c r="BT41" s="163" t="str">
        <f t="shared" si="2"/>
        <v/>
      </c>
    </row>
    <row r="42" spans="4:72" x14ac:dyDescent="0.3">
      <c r="BR42" s="163" t="str">
        <f t="shared" si="0"/>
        <v/>
      </c>
      <c r="BS42" s="163" t="str">
        <f t="shared" si="1"/>
        <v/>
      </c>
      <c r="BT42" s="163" t="str">
        <f t="shared" si="2"/>
        <v/>
      </c>
    </row>
    <row r="43" spans="4:72" x14ac:dyDescent="0.3">
      <c r="BR43" s="163" t="str">
        <f t="shared" si="0"/>
        <v/>
      </c>
      <c r="BS43" s="163" t="str">
        <f t="shared" si="1"/>
        <v/>
      </c>
      <c r="BT43" s="163" t="str">
        <f t="shared" si="2"/>
        <v/>
      </c>
    </row>
    <row r="44" spans="4:72" x14ac:dyDescent="0.3">
      <c r="BR44" s="163" t="str">
        <f t="shared" si="0"/>
        <v/>
      </c>
      <c r="BS44" s="163" t="str">
        <f t="shared" si="1"/>
        <v/>
      </c>
      <c r="BT44" s="163" t="str">
        <f t="shared" si="2"/>
        <v/>
      </c>
    </row>
    <row r="45" spans="4:72" x14ac:dyDescent="0.3">
      <c r="BR45" s="163" t="str">
        <f t="shared" si="0"/>
        <v/>
      </c>
      <c r="BS45" s="163" t="str">
        <f t="shared" si="1"/>
        <v/>
      </c>
      <c r="BT45" s="163" t="str">
        <f t="shared" si="2"/>
        <v/>
      </c>
    </row>
    <row r="46" spans="4:72" x14ac:dyDescent="0.3">
      <c r="BR46" s="163" t="str">
        <f t="shared" si="0"/>
        <v/>
      </c>
      <c r="BS46" s="163" t="str">
        <f t="shared" si="1"/>
        <v/>
      </c>
      <c r="BT46" s="163" t="str">
        <f t="shared" si="2"/>
        <v/>
      </c>
    </row>
    <row r="47" spans="4:72" x14ac:dyDescent="0.3">
      <c r="BR47" s="163" t="str">
        <f t="shared" si="0"/>
        <v/>
      </c>
      <c r="BS47" s="163" t="str">
        <f t="shared" si="1"/>
        <v/>
      </c>
      <c r="BT47" s="163" t="str">
        <f t="shared" si="2"/>
        <v/>
      </c>
    </row>
    <row r="48" spans="4:72" x14ac:dyDescent="0.3">
      <c r="BR48" s="163" t="str">
        <f t="shared" si="0"/>
        <v/>
      </c>
      <c r="BS48" s="163" t="str">
        <f t="shared" si="1"/>
        <v/>
      </c>
      <c r="BT48" s="163" t="str">
        <f t="shared" si="2"/>
        <v/>
      </c>
    </row>
    <row r="49" spans="70:72" x14ac:dyDescent="0.3">
      <c r="BR49" s="163" t="str">
        <f t="shared" si="0"/>
        <v/>
      </c>
      <c r="BS49" s="163" t="str">
        <f t="shared" si="1"/>
        <v/>
      </c>
      <c r="BT49" s="163" t="str">
        <f t="shared" si="2"/>
        <v/>
      </c>
    </row>
    <row r="50" spans="70:72" x14ac:dyDescent="0.3">
      <c r="BR50" s="163" t="str">
        <f t="shared" si="0"/>
        <v/>
      </c>
      <c r="BS50" s="163" t="str">
        <f t="shared" si="1"/>
        <v/>
      </c>
      <c r="BT50" s="163" t="str">
        <f t="shared" si="2"/>
        <v/>
      </c>
    </row>
    <row r="51" spans="70:72" x14ac:dyDescent="0.3">
      <c r="BR51" s="163" t="str">
        <f t="shared" si="0"/>
        <v/>
      </c>
      <c r="BS51" s="163" t="str">
        <f t="shared" si="1"/>
        <v/>
      </c>
      <c r="BT51" s="163" t="str">
        <f t="shared" si="2"/>
        <v/>
      </c>
    </row>
    <row r="52" spans="70:72" x14ac:dyDescent="0.3">
      <c r="BR52" s="163" t="str">
        <f t="shared" si="0"/>
        <v/>
      </c>
      <c r="BS52" s="163" t="str">
        <f t="shared" si="1"/>
        <v/>
      </c>
      <c r="BT52" s="163" t="str">
        <f t="shared" si="2"/>
        <v/>
      </c>
    </row>
  </sheetData>
  <mergeCells count="4">
    <mergeCell ref="D2:N2"/>
    <mergeCell ref="D4:M4"/>
    <mergeCell ref="D28:F28"/>
    <mergeCell ref="C6:C7"/>
  </mergeCells>
  <pageMargins left="0.70866141732283472" right="0.70866141732283472" top="0.74803149606299213" bottom="0.74803149606299213" header="0.31496062992125984" footer="0.31496062992125984"/>
  <pageSetup paperSize="9" scale="64" orientation="landscape" r:id="rId1"/>
  <ignoredErrors>
    <ignoredError sqref="H28" formulaRange="1"/>
  </ignoredErrors>
  <extLst>
    <ext xmlns:x14="http://schemas.microsoft.com/office/spreadsheetml/2009/9/main" uri="{CCE6A557-97BC-4b89-ADB6-D9C93CAAB3DF}">
      <x14:dataValidations xmlns:xm="http://schemas.microsoft.com/office/excel/2006/main" count="2">
        <x14:dataValidation type="list" allowBlank="1" showInputMessage="1" showErrorMessage="1" xr:uid="{FD9F17FC-09C5-42E7-B709-8F6268A4EA5D}">
          <x14:formula1>
            <xm:f>List!$A$1:$A$4</xm:f>
          </x14:formula1>
          <xm:sqref>F6:F27</xm:sqref>
        </x14:dataValidation>
        <x14:dataValidation type="list" allowBlank="1" showInputMessage="1" showErrorMessage="1" xr:uid="{C9D00E38-78B8-4C1F-B1AB-02C6EB815DB7}">
          <x14:formula1>
            <xm:f>List!$A$11:$A$13</xm:f>
          </x14:formula1>
          <xm:sqref>G6:G27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DD0A7-FFB9-409F-818D-ED7489A60FD4}">
  <sheetPr>
    <tabColor theme="3"/>
  </sheetPr>
  <dimension ref="A2:D17"/>
  <sheetViews>
    <sheetView zoomScale="85" zoomScaleNormal="85" workbookViewId="0">
      <selection activeCell="B10" sqref="B10"/>
    </sheetView>
  </sheetViews>
  <sheetFormatPr defaultRowHeight="14" x14ac:dyDescent="0.3"/>
  <cols>
    <col min="1" max="1" width="21.765625" customWidth="1"/>
    <col min="2" max="2" width="88.765625" customWidth="1"/>
  </cols>
  <sheetData>
    <row r="2" spans="1:4" ht="20" x14ac:dyDescent="0.3">
      <c r="A2" s="146" t="s">
        <v>129</v>
      </c>
      <c r="B2" s="146" t="s">
        <v>130</v>
      </c>
    </row>
    <row r="3" spans="1:4" ht="70" x14ac:dyDescent="0.3">
      <c r="A3" s="233" t="s">
        <v>37</v>
      </c>
      <c r="B3" s="234" t="s">
        <v>38</v>
      </c>
    </row>
    <row r="4" spans="1:4" ht="28" x14ac:dyDescent="0.3">
      <c r="A4" s="233" t="s">
        <v>118</v>
      </c>
      <c r="B4" s="234" t="s">
        <v>55</v>
      </c>
      <c r="D4" s="173"/>
    </row>
    <row r="5" spans="1:4" ht="16.5" customHeight="1" x14ac:dyDescent="0.3">
      <c r="A5" s="233" t="s">
        <v>39</v>
      </c>
      <c r="B5" s="234" t="s">
        <v>40</v>
      </c>
    </row>
    <row r="6" spans="1:4" ht="49.9" customHeight="1" x14ac:dyDescent="0.3">
      <c r="A6" s="233" t="s">
        <v>41</v>
      </c>
      <c r="B6" s="234" t="s">
        <v>105</v>
      </c>
    </row>
    <row r="7" spans="1:4" ht="17.25" customHeight="1" x14ac:dyDescent="0.3">
      <c r="A7" s="233" t="s">
        <v>15</v>
      </c>
      <c r="B7" s="235" t="s">
        <v>42</v>
      </c>
    </row>
    <row r="8" spans="1:4" ht="144.75" customHeight="1" x14ac:dyDescent="0.3">
      <c r="A8" s="233" t="s">
        <v>102</v>
      </c>
      <c r="B8" s="236" t="s">
        <v>119</v>
      </c>
      <c r="D8" s="173"/>
    </row>
    <row r="9" spans="1:4" ht="45.75" customHeight="1" x14ac:dyDescent="0.3">
      <c r="A9" s="233" t="s">
        <v>107</v>
      </c>
      <c r="B9" s="234" t="s">
        <v>104</v>
      </c>
    </row>
    <row r="10" spans="1:4" ht="174" customHeight="1" x14ac:dyDescent="0.3">
      <c r="A10" s="233" t="s">
        <v>43</v>
      </c>
      <c r="B10" s="234" t="s">
        <v>44</v>
      </c>
    </row>
    <row r="11" spans="1:4" ht="18" customHeight="1" x14ac:dyDescent="0.3">
      <c r="A11" s="233" t="s">
        <v>26</v>
      </c>
      <c r="B11" s="234" t="s">
        <v>56</v>
      </c>
    </row>
    <row r="12" spans="1:4" ht="28" x14ac:dyDescent="0.3">
      <c r="A12" s="233" t="s">
        <v>45</v>
      </c>
      <c r="B12" s="234" t="s">
        <v>46</v>
      </c>
    </row>
    <row r="13" spans="1:4" ht="42" x14ac:dyDescent="0.3">
      <c r="A13" s="233" t="s">
        <v>47</v>
      </c>
      <c r="B13" s="234" t="s">
        <v>106</v>
      </c>
    </row>
    <row r="14" spans="1:4" ht="42" x14ac:dyDescent="0.3">
      <c r="A14" s="233" t="s">
        <v>36</v>
      </c>
      <c r="B14" s="234" t="s">
        <v>48</v>
      </c>
    </row>
    <row r="15" spans="1:4" x14ac:dyDescent="0.3">
      <c r="A15" s="233" t="s">
        <v>49</v>
      </c>
      <c r="B15" s="234" t="s">
        <v>50</v>
      </c>
    </row>
    <row r="16" spans="1:4" ht="28" x14ac:dyDescent="0.3">
      <c r="A16" s="233" t="s">
        <v>51</v>
      </c>
      <c r="B16" s="234" t="s">
        <v>103</v>
      </c>
    </row>
    <row r="17" spans="1:2" ht="28" x14ac:dyDescent="0.3">
      <c r="A17" s="233" t="s">
        <v>52</v>
      </c>
      <c r="B17" s="234" t="s">
        <v>53</v>
      </c>
    </row>
  </sheetData>
  <sheetProtection selectLockedCells="1" selectUnlockedCell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0C12E-297E-4CDE-8081-90EF84362C60}">
  <dimension ref="A1:N13"/>
  <sheetViews>
    <sheetView workbookViewId="0">
      <selection activeCell="L14" sqref="L14"/>
    </sheetView>
  </sheetViews>
  <sheetFormatPr defaultRowHeight="14" x14ac:dyDescent="0.3"/>
  <cols>
    <col min="1" max="1" width="34.4609375" customWidth="1"/>
  </cols>
  <sheetData>
    <row r="1" spans="1:14" x14ac:dyDescent="0.3">
      <c r="A1" s="1" t="s">
        <v>24</v>
      </c>
    </row>
    <row r="2" spans="1:14" x14ac:dyDescent="0.3">
      <c r="A2" t="s">
        <v>26</v>
      </c>
      <c r="B2" t="s">
        <v>54</v>
      </c>
      <c r="L2" t="s">
        <v>65</v>
      </c>
      <c r="M2" t="s">
        <v>66</v>
      </c>
      <c r="N2" t="s">
        <v>77</v>
      </c>
    </row>
    <row r="3" spans="1:14" x14ac:dyDescent="0.3">
      <c r="A3" t="s">
        <v>36</v>
      </c>
      <c r="B3" t="s">
        <v>54</v>
      </c>
      <c r="I3" t="s">
        <v>24</v>
      </c>
      <c r="K3" t="s">
        <v>67</v>
      </c>
      <c r="L3">
        <v>1</v>
      </c>
      <c r="M3">
        <v>5</v>
      </c>
      <c r="N3">
        <f>L3+M3</f>
        <v>6</v>
      </c>
    </row>
    <row r="4" spans="1:14" x14ac:dyDescent="0.3">
      <c r="A4" t="s">
        <v>51</v>
      </c>
      <c r="B4" t="s">
        <v>54</v>
      </c>
    </row>
    <row r="5" spans="1:14" x14ac:dyDescent="0.3">
      <c r="I5" t="s">
        <v>68</v>
      </c>
      <c r="K5" t="s">
        <v>69</v>
      </c>
      <c r="L5">
        <v>2</v>
      </c>
      <c r="M5">
        <v>6</v>
      </c>
      <c r="N5">
        <f t="shared" ref="N5:N10" si="0">L5+M5</f>
        <v>8</v>
      </c>
    </row>
    <row r="6" spans="1:14" x14ac:dyDescent="0.3">
      <c r="I6" t="s">
        <v>68</v>
      </c>
      <c r="K6" t="s">
        <v>70</v>
      </c>
      <c r="L6">
        <v>2</v>
      </c>
      <c r="M6">
        <v>9</v>
      </c>
      <c r="N6">
        <f t="shared" si="0"/>
        <v>11</v>
      </c>
    </row>
    <row r="7" spans="1:14" x14ac:dyDescent="0.3">
      <c r="A7" t="s">
        <v>26</v>
      </c>
      <c r="I7" t="s">
        <v>71</v>
      </c>
      <c r="K7" t="s">
        <v>72</v>
      </c>
      <c r="L7">
        <v>3</v>
      </c>
      <c r="M7">
        <v>6</v>
      </c>
      <c r="N7">
        <f t="shared" si="0"/>
        <v>9</v>
      </c>
    </row>
    <row r="8" spans="1:14" x14ac:dyDescent="0.3">
      <c r="A8" t="s">
        <v>36</v>
      </c>
      <c r="I8" t="s">
        <v>71</v>
      </c>
      <c r="K8" t="s">
        <v>73</v>
      </c>
      <c r="L8">
        <v>3</v>
      </c>
      <c r="M8">
        <v>9</v>
      </c>
      <c r="N8">
        <f t="shared" si="0"/>
        <v>12</v>
      </c>
    </row>
    <row r="9" spans="1:14" x14ac:dyDescent="0.3">
      <c r="A9" t="s">
        <v>51</v>
      </c>
      <c r="I9" t="s">
        <v>74</v>
      </c>
      <c r="K9" t="s">
        <v>75</v>
      </c>
      <c r="L9">
        <v>4</v>
      </c>
      <c r="M9">
        <v>6</v>
      </c>
      <c r="N9">
        <f t="shared" si="0"/>
        <v>10</v>
      </c>
    </row>
    <row r="10" spans="1:14" x14ac:dyDescent="0.3">
      <c r="I10" t="s">
        <v>74</v>
      </c>
      <c r="K10" t="s">
        <v>76</v>
      </c>
      <c r="L10">
        <v>4</v>
      </c>
      <c r="M10">
        <v>9</v>
      </c>
      <c r="N10">
        <f t="shared" si="0"/>
        <v>13</v>
      </c>
    </row>
    <row r="11" spans="1:14" x14ac:dyDescent="0.3">
      <c r="A11" t="s">
        <v>63</v>
      </c>
    </row>
    <row r="12" spans="1:14" x14ac:dyDescent="0.3">
      <c r="A12" s="148" t="s">
        <v>34</v>
      </c>
    </row>
    <row r="13" spans="1:14" x14ac:dyDescent="0.3">
      <c r="A13" t="s">
        <v>60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b022d5d-ecda-4848-975b-9123a27e01ff" xsi:nil="true"/>
    <SharedWithUsers xmlns="8b022d5d-ecda-4848-975b-9123a27e01ff">
      <UserInfo>
        <DisplayName>Jody Higgins</DisplayName>
        <AccountId>165</AccountId>
        <AccountType/>
      </UserInfo>
      <UserInfo>
        <DisplayName>Max Knobel</DisplayName>
        <AccountId>216</AccountId>
        <AccountType/>
      </UserInfo>
      <UserInfo>
        <DisplayName>Tsewang.Thupten@grdc.com.au</DisplayName>
        <AccountId>17</AccountId>
        <AccountType/>
      </UserInfo>
      <UserInfo>
        <DisplayName>Adam van Genderen</DisplayName>
        <AccountId>102</AccountId>
        <AccountType/>
      </UserInfo>
      <UserInfo>
        <DisplayName>Irmani Collis</DisplayName>
        <AccountId>113</AccountId>
        <AccountType/>
      </UserInfo>
      <UserInfo>
        <DisplayName>Benita Ellis</DisplayName>
        <AccountId>116</AccountId>
        <AccountType/>
      </UserInfo>
      <UserInfo>
        <DisplayName>Mikayla Bruce</DisplayName>
        <AccountId>153</AccountId>
        <AccountType/>
      </UserInfo>
    </SharedWithUsers>
    <lcf76f155ced4ddcb4097134ff3c332f xmlns="2dd8c297-f876-4ed5-ba3f-6be77e2738c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86EC517C3D4AA4BB230AEC8B7A06A88" ma:contentTypeVersion="13" ma:contentTypeDescription="Create a new document." ma:contentTypeScope="" ma:versionID="06d9312eed25b066256db100ddb6dd0e">
  <xsd:schema xmlns:xsd="http://www.w3.org/2001/XMLSchema" xmlns:xs="http://www.w3.org/2001/XMLSchema" xmlns:p="http://schemas.microsoft.com/office/2006/metadata/properties" xmlns:ns2="2dd8c297-f876-4ed5-ba3f-6be77e2738c0" xmlns:ns3="8b022d5d-ecda-4848-975b-9123a27e01ff" targetNamespace="http://schemas.microsoft.com/office/2006/metadata/properties" ma:root="true" ma:fieldsID="efb4f90d9321b99bc1e966d4306743e2" ns2:_="" ns3:_="">
    <xsd:import namespace="2dd8c297-f876-4ed5-ba3f-6be77e2738c0"/>
    <xsd:import namespace="8b022d5d-ecda-4848-975b-9123a27e01f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d8c297-f876-4ed5-ba3f-6be77e2738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e70a6014-df0f-4feb-9629-3456ab0a7b9e"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022d5d-ecda-4848-975b-9123a27e01f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4b1849b-7517-45ce-9dd2-f27ba9855446}" ma:internalName="TaxCatchAll" ma:showField="CatchAllData" ma:web="8b022d5d-ecda-4848-975b-9123a27e01f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E846A0-5C82-4A43-B327-FA7A78B3BE99}">
  <ds:schemaRefs>
    <ds:schemaRef ds:uri="http://purl.org/dc/dcmitype/"/>
    <ds:schemaRef ds:uri="http://purl.org/dc/terms/"/>
    <ds:schemaRef ds:uri="http://purl.org/dc/elements/1.1/"/>
    <ds:schemaRef ds:uri="http://schemas.microsoft.com/office/2006/documentManagement/types"/>
    <ds:schemaRef ds:uri="2dd8c297-f876-4ed5-ba3f-6be77e2738c0"/>
    <ds:schemaRef ds:uri="http://www.w3.org/XML/1998/namespace"/>
    <ds:schemaRef ds:uri="http://schemas.microsoft.com/office/infopath/2007/PartnerControls"/>
    <ds:schemaRef ds:uri="http://schemas.openxmlformats.org/package/2006/metadata/core-properties"/>
    <ds:schemaRef ds:uri="8b022d5d-ecda-4848-975b-9123a27e01ff"/>
    <ds:schemaRef ds:uri="http://schemas.microsoft.com/office/2006/metadata/properties"/>
  </ds:schemaRefs>
</ds:datastoreItem>
</file>

<file path=customXml/itemProps2.xml><?xml version="1.0" encoding="utf-8"?>
<ds:datastoreItem xmlns:ds="http://schemas.openxmlformats.org/officeDocument/2006/customXml" ds:itemID="{BBF9EA8C-3DCD-40E2-8BD3-9DF97AD4EE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d8c297-f876-4ed5-ba3f-6be77e2738c0"/>
    <ds:schemaRef ds:uri="8b022d5d-ecda-4848-975b-9123a27e01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064EB0-0DD4-4E1D-BCB5-1A3951F1DD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Instructions</vt:lpstr>
      <vt:lpstr>1. Budget Summary</vt:lpstr>
      <vt:lpstr>Sheet3</vt:lpstr>
      <vt:lpstr>2. Salary Costs</vt:lpstr>
      <vt:lpstr>Sheet1</vt:lpstr>
      <vt:lpstr>3. Travel Costs</vt:lpstr>
      <vt:lpstr>4. Operating Costs</vt:lpstr>
      <vt:lpstr>5. Capital Costs</vt:lpstr>
      <vt:lpstr>6. Glossary</vt:lpstr>
      <vt:lpstr>List</vt:lpstr>
      <vt:lpstr>'1. Budget Summary'!Print_Area</vt:lpstr>
      <vt:lpstr>'2. Salary Costs'!Print_Area</vt:lpstr>
      <vt:lpstr>'3. Travel Costs'!Print_Area</vt:lpstr>
      <vt:lpstr>'4. Operating Costs'!Print_Area</vt:lpstr>
      <vt:lpstr>'5. Capital Costs'!Print_Area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Grains Investment Portal Support Materials</dc:title>
  <dc:subject/>
  <dc:creator>Richard Hall</dc:creator>
  <cp:keywords/>
  <dc:description/>
  <cp:lastModifiedBy>Stephanie Meikle</cp:lastModifiedBy>
  <cp:revision/>
  <dcterms:created xsi:type="dcterms:W3CDTF">2021-03-18T21:50:17Z</dcterms:created>
  <dcterms:modified xsi:type="dcterms:W3CDTF">2023-11-21T02:12:49Z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0x010100E86EC517C3D4AA4BB230AEC8B7A06A88</vt:lpwstr>
  </property>
  <property fmtid="{D5CDD505-2E9C-101B-9397-08002B2CF9AE}" pid="3" name="Security">
    <vt:lpwstr>4;#OFFICIAL|02299d36-801e-4980-b99e-165b3993b647</vt:lpwstr>
  </property>
  <property fmtid="{D5CDD505-2E9C-101B-9397-08002B2CF9AE}" pid="4" name="PrimaryActivity">
    <vt:lpwstr>2;#Other|f17d6e8b-8146-4188-a133-0c621bdddad3</vt:lpwstr>
  </property>
  <property fmtid="{D5CDD505-2E9C-101B-9397-08002B2CF9AE}" pid="5" name="Classification">
    <vt:lpwstr>3;#Information Management|15624912-2649-435a-8bb3-177760da669d</vt:lpwstr>
  </property>
  <property fmtid="{D5CDD505-2E9C-101B-9397-08002B2CF9AE}" pid="6" name="CorporateDocumentType">
    <vt:lpwstr>5;#Unspecified Corporate Type|5f6335d4-95ac-47f5-807f-e48010738c43</vt:lpwstr>
  </property>
  <property fmtid="{D5CDD505-2E9C-101B-9397-08002B2CF9AE}" pid="7" name="MediaServiceImageTags">
    <vt:lpwstr/>
  </property>
</Properties>
</file>