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eter N\Dropbox (PLANFARM)\GRDC - halving $90m harvest loss of canola PLN1803-001\Harvest loss calculator\"/>
    </mc:Choice>
  </mc:AlternateContent>
  <bookViews>
    <workbookView xWindow="0" yWindow="0" windowWidth="11976" windowHeight="7248" tabRatio="797"/>
  </bookViews>
  <sheets>
    <sheet name="Start here" sheetId="12" r:id="rId1"/>
    <sheet name="Chop and spread mode" sheetId="7" r:id="rId2"/>
    <sheet name="Narrow windrow mode" sheetId="6" r:id="rId3"/>
    <sheet name="Chaffline or chaff deck" sheetId="8" r:id="rId4"/>
    <sheet name="Chaff cart" sheetId="9" r:id="rId5"/>
    <sheet name="Chop and Spread mode calcs" sheetId="2" state="hidden" r:id="rId6"/>
    <sheet name="Windrow mode calcs" sheetId="1" state="hidden" r:id="rId7"/>
    <sheet name="chaffline sieve calcs" sheetId="4" state="hidden" r:id="rId8"/>
    <sheet name="rotor loss for chaffline" sheetId="5" state="hidden" r:id="rId9"/>
    <sheet name="Chaff cart sieve calcs" sheetId="11" state="hidden" r:id="rId10"/>
    <sheet name="rotor loss chaff cart calcs" sheetId="10" state="hidden" r:id="rId1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11" l="1"/>
  <c r="C7" i="11"/>
  <c r="C12" i="11" s="1"/>
  <c r="C4" i="11"/>
  <c r="D12" i="11" s="1"/>
  <c r="C15" i="10"/>
  <c r="C14" i="10"/>
  <c r="C6" i="10"/>
  <c r="C5" i="10"/>
  <c r="B11" i="9"/>
  <c r="C14" i="5"/>
  <c r="C13" i="5"/>
  <c r="C5" i="5"/>
  <c r="C4" i="5"/>
  <c r="C7" i="4"/>
  <c r="C4" i="4"/>
  <c r="B22" i="8"/>
  <c r="C15" i="4" s="1"/>
  <c r="B11" i="8"/>
  <c r="C17" i="2"/>
  <c r="C16" i="2"/>
  <c r="C9" i="2"/>
  <c r="C8" i="2"/>
  <c r="B11" i="7"/>
  <c r="C17" i="1"/>
  <c r="C9" i="1"/>
  <c r="C6" i="1"/>
  <c r="B11" i="6"/>
  <c r="E12" i="11" l="1"/>
  <c r="F12" i="11" s="1"/>
  <c r="C18" i="11" s="1"/>
  <c r="C24" i="9" s="1"/>
  <c r="C7" i="10"/>
  <c r="C9" i="10" s="1"/>
  <c r="C17" i="10" s="1"/>
  <c r="C25" i="9" s="1"/>
  <c r="C12" i="4"/>
  <c r="D12" i="4"/>
  <c r="C6" i="5" l="1"/>
  <c r="C8" i="5" s="1"/>
  <c r="C16" i="5" s="1"/>
  <c r="C25" i="8" s="1"/>
  <c r="E12" i="4"/>
  <c r="F12" i="4" s="1"/>
  <c r="C18" i="4" s="1"/>
  <c r="C10" i="2"/>
  <c r="C12" i="2" s="1"/>
  <c r="C19" i="2" s="1"/>
  <c r="C14" i="1"/>
  <c r="D14" i="1"/>
  <c r="C24" i="8" l="1"/>
  <c r="C26" i="8" s="1"/>
  <c r="C28" i="8" s="1"/>
  <c r="C26" i="9"/>
  <c r="C28" i="9" s="1"/>
  <c r="B16" i="7"/>
  <c r="B18" i="7" s="1"/>
  <c r="E14" i="1"/>
  <c r="F14" i="1" s="1"/>
  <c r="C20" i="1" s="1"/>
  <c r="B15" i="6" l="1"/>
  <c r="B17" i="6" s="1"/>
</calcChain>
</file>

<file path=xl/sharedStrings.xml><?xml version="1.0" encoding="utf-8"?>
<sst xmlns="http://schemas.openxmlformats.org/spreadsheetml/2006/main" count="274" uniqueCount="96">
  <si>
    <t>width feet</t>
  </si>
  <si>
    <t>width of drop tray</t>
  </si>
  <si>
    <t>This option involves setting your harvester up into windrowing mode and catching everything.  This has the benefit of measuring all losses but keep in mind that switching to windrowing mode can change air flow through the harvester and can affect losses, often increasing losses.</t>
  </si>
  <si>
    <t>To calculate losses using this technique measure grain loss in the drop pan in grams and multiply by the “multiplication factor” in the right hand column to estimate grain loss in kg/ha.</t>
  </si>
  <si>
    <t>drop pan width (m)</t>
  </si>
  <si>
    <t xml:space="preserve">Your harvest loss </t>
  </si>
  <si>
    <t>kg/ha</t>
  </si>
  <si>
    <t>Peter Newman, Planfarm. 0427 984 010</t>
  </si>
  <si>
    <t>Enter your grain caught in drop pan (g) here</t>
  </si>
  <si>
    <t>enter your harvest cut width (m) here</t>
  </si>
  <si>
    <t>drop pan length (m)</t>
  </si>
  <si>
    <t>drop pan area</t>
  </si>
  <si>
    <r>
      <rPr>
        <b/>
        <sz val="16"/>
        <color theme="1"/>
        <rFont val="Calibri"/>
        <family val="2"/>
        <scheme val="minor"/>
      </rPr>
      <t xml:space="preserve">step 1: </t>
    </r>
    <r>
      <rPr>
        <sz val="16"/>
        <color theme="1"/>
        <rFont val="Calibri"/>
        <family val="2"/>
        <scheme val="minor"/>
      </rPr>
      <t>what is the area of your drop pan?</t>
    </r>
  </si>
  <si>
    <r>
      <t>m</t>
    </r>
    <r>
      <rPr>
        <b/>
        <vertAlign val="superscript"/>
        <sz val="16"/>
        <color theme="1"/>
        <rFont val="Calibri"/>
        <family val="2"/>
        <scheme val="minor"/>
      </rPr>
      <t>2</t>
    </r>
  </si>
  <si>
    <r>
      <rPr>
        <b/>
        <sz val="16"/>
        <color theme="1"/>
        <rFont val="Calibri"/>
        <family val="2"/>
        <scheme val="minor"/>
      </rPr>
      <t xml:space="preserve">step 1: </t>
    </r>
    <r>
      <rPr>
        <sz val="16"/>
        <color theme="1"/>
        <rFont val="Calibri"/>
        <family val="2"/>
        <scheme val="minor"/>
      </rPr>
      <t>what is the width of your drop pan (i.e. the measurement in the direction of travel of the harvester)</t>
    </r>
  </si>
  <si>
    <r>
      <rPr>
        <b/>
        <sz val="16"/>
        <color theme="1"/>
        <rFont val="Calibri"/>
        <family val="2"/>
        <scheme val="minor"/>
      </rPr>
      <t>step 2:</t>
    </r>
    <r>
      <rPr>
        <sz val="16"/>
        <color theme="1"/>
        <rFont val="Calibri"/>
        <family val="2"/>
        <scheme val="minor"/>
      </rPr>
      <t xml:space="preserve"> what is your harvest cut width. </t>
    </r>
    <r>
      <rPr>
        <sz val="11"/>
        <color theme="1"/>
        <rFont val="Calibri"/>
        <family val="2"/>
        <scheme val="minor"/>
      </rPr>
      <t>You can either use one provided below or enter your own at the bottom. We have removed about 200mm from the advertised front width to allow for wiggle.  You can enter your own width from your auto steer</t>
    </r>
  </si>
  <si>
    <r>
      <rPr>
        <b/>
        <sz val="16"/>
        <color theme="1"/>
        <rFont val="Calibri"/>
        <family val="2"/>
        <scheme val="minor"/>
      </rPr>
      <t>step 4:</t>
    </r>
    <r>
      <rPr>
        <sz val="16"/>
        <color theme="1"/>
        <rFont val="Calibri"/>
        <family val="2"/>
        <scheme val="minor"/>
      </rPr>
      <t xml:space="preserve"> Calculate your losses. </t>
    </r>
    <r>
      <rPr>
        <sz val="11"/>
        <color theme="1"/>
        <rFont val="Calibri"/>
        <family val="2"/>
        <scheme val="minor"/>
      </rPr>
      <t>Use your drop pan to catch everything. Sieve the grain from the chaff and weigh the grain. Multiply the caught grain (g) by the multiplication factor to determine harvest loss in kg/ha.</t>
    </r>
  </si>
  <si>
    <t xml:space="preserve">your cut width (m) </t>
  </si>
  <si>
    <r>
      <rPr>
        <b/>
        <sz val="16"/>
        <color theme="1"/>
        <rFont val="Calibri"/>
        <family val="2"/>
        <scheme val="minor"/>
      </rPr>
      <t>step 2:</t>
    </r>
    <r>
      <rPr>
        <sz val="16"/>
        <color theme="1"/>
        <rFont val="Calibri"/>
        <family val="2"/>
        <scheme val="minor"/>
      </rPr>
      <t xml:space="preserve"> Therefore your multiplication factor is</t>
    </r>
  </si>
  <si>
    <r>
      <rPr>
        <b/>
        <sz val="16"/>
        <color theme="1"/>
        <rFont val="Calibri"/>
        <family val="2"/>
        <scheme val="minor"/>
      </rPr>
      <t>step 3:</t>
    </r>
    <r>
      <rPr>
        <sz val="16"/>
        <color theme="1"/>
        <rFont val="Calibri"/>
        <family val="2"/>
        <scheme val="minor"/>
      </rPr>
      <t xml:space="preserve"> Calculate your losses. Use your drop pan to catch lost grain with harvester in normal chop and spread mode*. Sieve the grain from the chaff and weigh the grain. Multiply the caught grain (g) by the multiplication factor to determine harvest loss in kg/ha.</t>
    </r>
  </si>
  <si>
    <t>* note: some harvesters lose more grain on one side than the other e.g. single rotor Case and John Deere machines are known to lose more grain on the right hand side. It is best to try the drop pan in different areas e.g. centre, left and right and use this to determine a good location for your drop pan</t>
  </si>
  <si>
    <t>** if you wish to use the drop pan on one side it can be attached to the front of the harvester - but make sure it is outside the line of the wheels - they cost $2000 each!!!</t>
  </si>
  <si>
    <t>cutting width (m)</t>
  </si>
  <si>
    <t>advertised front width (m)</t>
  </si>
  <si>
    <r>
      <rPr>
        <b/>
        <sz val="16"/>
        <color theme="1"/>
        <rFont val="Calibri"/>
        <family val="2"/>
        <scheme val="minor"/>
      </rPr>
      <t>step 3:</t>
    </r>
    <r>
      <rPr>
        <sz val="16"/>
        <color theme="1"/>
        <rFont val="Calibri"/>
        <family val="2"/>
        <scheme val="minor"/>
      </rPr>
      <t xml:space="preserve"> Your multiplication factor. </t>
    </r>
    <r>
      <rPr>
        <sz val="11"/>
        <color theme="1"/>
        <rFont val="Calibri"/>
        <family val="2"/>
        <scheme val="minor"/>
      </rPr>
      <t>Because your are catching everything with this option we need to work out what area of crop is represented by the drop pan. We then use this to determine a multiplication factor</t>
    </r>
  </si>
  <si>
    <r>
      <t>crop area per drop tray (m</t>
    </r>
    <r>
      <rPr>
        <vertAlign val="superscript"/>
        <sz val="11"/>
        <color theme="1"/>
        <rFont val="Calibri"/>
        <family val="2"/>
        <scheme val="minor"/>
      </rPr>
      <t>2</t>
    </r>
    <r>
      <rPr>
        <sz val="11"/>
        <color theme="1"/>
        <rFont val="Calibri"/>
        <family val="2"/>
        <scheme val="minor"/>
      </rPr>
      <t>)</t>
    </r>
  </si>
  <si>
    <t>Your multiplication factor</t>
  </si>
  <si>
    <t>To account for uneven residue spread the simplest approach is look behind the harvester and estimate what percentage of front width the residue is being spread then multiply this by your loss.  E.g. If the harvester is spreading residue 50% of the width of the front multiply your loss by 0.5</t>
  </si>
  <si>
    <r>
      <rPr>
        <b/>
        <sz val="11"/>
        <color theme="1"/>
        <rFont val="Calibri"/>
        <family val="2"/>
        <scheme val="minor"/>
      </rPr>
      <t>Note:</t>
    </r>
    <r>
      <rPr>
        <sz val="11"/>
        <color theme="1"/>
        <rFont val="Calibri"/>
        <family val="2"/>
        <scheme val="minor"/>
      </rPr>
      <t xml:space="preserve"> Many harvesters concentrate the residue more in the centre of the harvester. If this is the case, and the drop pan is dropped in the middle of the harvester, losses will be over estimated. Other harvesters spread more residue on the sides than in the middle so dropping trays in a range of locations is a good idea.</t>
    </r>
  </si>
  <si>
    <t>This is where the harvester is set up in normal harvest mode (chop and spread). It is a good idea to measure using this set up because harvest losses can be affected by converting to windrow mode</t>
  </si>
  <si>
    <t>It may also be a good idea to either throw trays at various widths of the machine, or drop from the front of the harvester.</t>
  </si>
  <si>
    <t>grain caught in tray (g)</t>
  </si>
  <si>
    <r>
      <t>m</t>
    </r>
    <r>
      <rPr>
        <vertAlign val="superscript"/>
        <sz val="11"/>
        <color theme="1"/>
        <rFont val="Calibri"/>
        <family val="2"/>
        <scheme val="minor"/>
      </rPr>
      <t>2</t>
    </r>
  </si>
  <si>
    <t>g</t>
  </si>
  <si>
    <t>m</t>
  </si>
  <si>
    <t>Enter your details into the highlighted cells</t>
  </si>
  <si>
    <t>For chaff lining or chaff deck the process is a little different. Follow the steps below</t>
  </si>
  <si>
    <t>note: If measuring chaff decks add both wheel tracks together</t>
  </si>
  <si>
    <t>Chaff line or chaff deck losses</t>
  </si>
  <si>
    <t>sieve</t>
  </si>
  <si>
    <t>rotor</t>
  </si>
  <si>
    <t>total</t>
  </si>
  <si>
    <t>Chaffline only loss</t>
  </si>
  <si>
    <r>
      <rPr>
        <b/>
        <sz val="16"/>
        <color theme="1"/>
        <rFont val="Calibri"/>
        <family val="2"/>
        <scheme val="minor"/>
      </rPr>
      <t>step 4:</t>
    </r>
    <r>
      <rPr>
        <sz val="16"/>
        <color theme="1"/>
        <rFont val="Calibri"/>
        <family val="2"/>
        <scheme val="minor"/>
      </rPr>
      <t xml:space="preserve"> Percentage of residue spread across width of harvester</t>
    </r>
  </si>
  <si>
    <t>kg/ha total losses</t>
  </si>
  <si>
    <t>this will be used to calculate rotor loss</t>
  </si>
  <si>
    <t>this will be used to calculate sieve loss</t>
  </si>
  <si>
    <t>kg/ha loss</t>
  </si>
  <si>
    <t>Harvest loss calculator using a drop tray</t>
  </si>
  <si>
    <t>Chaff lining or chaff tramlining (chaff deck)</t>
  </si>
  <si>
    <t>This calculator is designed to measure grain loss from the rear of the harvester using a drop tray (pan) that is mounted underneath the harvester. It can also be used with trays that are thrown / placed.</t>
  </si>
  <si>
    <r>
      <t xml:space="preserve">1. Drop pan </t>
    </r>
    <r>
      <rPr>
        <b/>
        <sz val="11"/>
        <color theme="1"/>
        <rFont val="Calibri"/>
        <family val="2"/>
        <scheme val="minor"/>
      </rPr>
      <t>outside of wheels</t>
    </r>
    <r>
      <rPr>
        <sz val="11"/>
        <color theme="1"/>
        <rFont val="Calibri"/>
        <family val="2"/>
        <scheme val="minor"/>
      </rPr>
      <t xml:space="preserve"> by either throwing or dropping from harvester front. </t>
    </r>
  </si>
  <si>
    <r>
      <t>2. Drop pan</t>
    </r>
    <r>
      <rPr>
        <b/>
        <sz val="11"/>
        <color theme="1"/>
        <rFont val="Calibri"/>
        <family val="2"/>
        <scheme val="minor"/>
      </rPr>
      <t xml:space="preserve"> in centre of harvester</t>
    </r>
    <r>
      <rPr>
        <sz val="11"/>
        <color theme="1"/>
        <rFont val="Calibri"/>
        <family val="2"/>
        <scheme val="minor"/>
      </rPr>
      <t xml:space="preserve"> for chaffline </t>
    </r>
    <r>
      <rPr>
        <b/>
        <sz val="11"/>
        <color theme="1"/>
        <rFont val="Calibri"/>
        <family val="2"/>
        <scheme val="minor"/>
      </rPr>
      <t>or under chaff decks</t>
    </r>
    <r>
      <rPr>
        <sz val="11"/>
        <color theme="1"/>
        <rFont val="Calibri"/>
        <family val="2"/>
        <scheme val="minor"/>
      </rPr>
      <t xml:space="preserve">.  </t>
    </r>
  </si>
  <si>
    <t>note: BushelPlus make a small drop pan designed for chaff decks. An alternative is to place car floor mats and add measurements above</t>
  </si>
  <si>
    <r>
      <t xml:space="preserve">The aim is for losses to be less than 1% of grain yield. </t>
    </r>
    <r>
      <rPr>
        <sz val="14"/>
        <color theme="1"/>
        <rFont val="Calibri"/>
        <family val="2"/>
        <scheme val="minor"/>
      </rPr>
      <t>For canola it can be hard to achieve less than 2 to 3% of yield but 1% is still the target.</t>
    </r>
  </si>
  <si>
    <t xml:space="preserve">Crop yield </t>
  </si>
  <si>
    <t>t/ha</t>
  </si>
  <si>
    <t>Losses as a percentage of yield</t>
  </si>
  <si>
    <t>%</t>
  </si>
  <si>
    <t>How wide is your harveser front (m)?</t>
  </si>
  <si>
    <t>How far is the chopper spreading residue? (pace this out to estimate)</t>
  </si>
  <si>
    <t>Change only the yellow shaded cells</t>
  </si>
  <si>
    <t>Bushel Plus (1m tray)</t>
  </si>
  <si>
    <t>Bushel Plus (1.5m tray)</t>
  </si>
  <si>
    <t>Schergain tray</t>
  </si>
  <si>
    <t>AgGear standard tray</t>
  </si>
  <si>
    <t>AgGear large tray</t>
  </si>
  <si>
    <t>Drop tray dimensions</t>
  </si>
  <si>
    <t>length (m)</t>
  </si>
  <si>
    <t>width (m)</t>
  </si>
  <si>
    <t>0.25 or 0.1</t>
  </si>
  <si>
    <t>Grain caught in tray outside of wheels</t>
  </si>
  <si>
    <t>Grain caught in tray/s in chaffline or under chaff decks</t>
  </si>
  <si>
    <t>2. Mount drop tray under chaff cart and harvest with door open for a while</t>
  </si>
  <si>
    <t>Grain caught from behind chaff cart</t>
  </si>
  <si>
    <t>Chaff cart losses</t>
  </si>
  <si>
    <t>Harvester in normal chop and spread mode</t>
  </si>
  <si>
    <t>Harvester is set up to make narrow windrows for narrow windrow burning or baling straw</t>
  </si>
  <si>
    <t>Chaff cart</t>
  </si>
  <si>
    <t>note: you may need to subtract the width of the chaff cart from this. Pace out the area that residue is spread.</t>
  </si>
  <si>
    <t>Losses for harvester in chop and spread mode</t>
  </si>
  <si>
    <t>HarvestCalc (throw tray)</t>
  </si>
  <si>
    <t>Chop &amp; Spread</t>
  </si>
  <si>
    <t>Narrow windrow mode</t>
  </si>
  <si>
    <t>Chaff line or chaff deck</t>
  </si>
  <si>
    <t>It's best to measure harvest losses in the mode that you are harvesting in.</t>
  </si>
  <si>
    <t>Which mode is your harvester in?</t>
  </si>
  <si>
    <t>Rotor losses for chaff cart</t>
  </si>
  <si>
    <t>Calcs for Chaff lining</t>
  </si>
  <si>
    <t>Rotor losses for chaffline / chaffdeck calcs</t>
  </si>
  <si>
    <t>Chop and spread mode</t>
  </si>
  <si>
    <t>Windrow mode</t>
  </si>
  <si>
    <t>Losses for harvester in windrow mode</t>
  </si>
  <si>
    <t xml:space="preserve">1. Drop pan outside of wheels by either throwing or dropping tray from harvester front. </t>
  </si>
  <si>
    <t>Developed by Peter Newman, Planfarm. 0427 984 010</t>
  </si>
  <si>
    <r>
      <t xml:space="preserve">Please share harvest loss stories on twitter and tag </t>
    </r>
    <r>
      <rPr>
        <b/>
        <sz val="14"/>
        <color theme="1"/>
        <rFont val="Calibri"/>
        <family val="2"/>
        <scheme val="minor"/>
      </rPr>
      <t>@harvestloss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</si>
</sst>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8" x14ac:knownFonts="1">
    <font>
      <sz val="11"/>
      <color theme="1"/>
      <name val="Calibri"/>
      <family val="2"/>
      <scheme val="minor"/>
    </font>
    <font>
      <b/>
      <sz val="16"/>
      <color theme="1"/>
      <name val="Calibri"/>
      <family val="2"/>
      <scheme val="minor"/>
    </font>
    <font>
      <b/>
      <sz val="20"/>
      <color theme="1"/>
      <name val="Calibri"/>
      <family val="2"/>
      <scheme val="minor"/>
    </font>
    <font>
      <sz val="16"/>
      <color theme="1"/>
      <name val="Calibri"/>
      <family val="2"/>
      <scheme val="minor"/>
    </font>
    <font>
      <b/>
      <vertAlign val="superscript"/>
      <sz val="16"/>
      <color theme="1"/>
      <name val="Calibri"/>
      <family val="2"/>
      <scheme val="minor"/>
    </font>
    <font>
      <sz val="20"/>
      <color theme="1"/>
      <name val="Calibri"/>
      <family val="2"/>
      <scheme val="minor"/>
    </font>
    <font>
      <vertAlign val="superscript"/>
      <sz val="11"/>
      <color theme="1"/>
      <name val="Calibri"/>
      <family val="2"/>
      <scheme val="minor"/>
    </font>
    <font>
      <b/>
      <sz val="11"/>
      <color theme="1"/>
      <name val="Calibri"/>
      <family val="2"/>
      <scheme val="minor"/>
    </font>
    <font>
      <sz val="24"/>
      <color theme="1"/>
      <name val="Calibri"/>
      <family val="2"/>
      <scheme val="minor"/>
    </font>
    <font>
      <b/>
      <sz val="24"/>
      <color theme="1"/>
      <name val="Calibri"/>
      <family val="2"/>
      <scheme val="minor"/>
    </font>
    <font>
      <b/>
      <sz val="24"/>
      <color theme="1"/>
      <name val="Times New Roman"/>
      <family val="1"/>
    </font>
    <font>
      <b/>
      <sz val="18"/>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u/>
      <sz val="18"/>
      <color theme="1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59999389629810485"/>
        <bgColor indexed="64"/>
      </patternFill>
    </fill>
  </fills>
  <borders count="1">
    <border>
      <left/>
      <right/>
      <top/>
      <bottom/>
      <diagonal/>
    </border>
  </borders>
  <cellStyleXfs count="2">
    <xf numFmtId="0" fontId="0" fillId="0" borderId="0"/>
    <xf numFmtId="0" fontId="16" fillId="0" borderId="0" applyNumberFormat="0" applyFill="0" applyBorder="0" applyAlignment="0" applyProtection="0"/>
  </cellStyleXfs>
  <cellXfs count="40">
    <xf numFmtId="0" fontId="0" fillId="0" borderId="0" xfId="0"/>
    <xf numFmtId="0" fontId="0" fillId="0" borderId="0" xfId="0" applyAlignment="1">
      <alignment vertical="center"/>
    </xf>
    <xf numFmtId="0" fontId="0" fillId="0" borderId="0" xfId="0" applyAlignment="1">
      <alignment horizontal="center"/>
    </xf>
    <xf numFmtId="2" fontId="0" fillId="0" borderId="0" xfId="0" applyNumberFormat="1" applyAlignment="1">
      <alignment horizontal="center"/>
    </xf>
    <xf numFmtId="0" fontId="1" fillId="0" borderId="0" xfId="0" applyFont="1"/>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164" fontId="1" fillId="0" borderId="0" xfId="0" applyNumberFormat="1" applyFont="1"/>
    <xf numFmtId="2" fontId="1" fillId="0" borderId="0" xfId="0" applyNumberFormat="1" applyFont="1"/>
    <xf numFmtId="0" fontId="5" fillId="0" borderId="0" xfId="0" applyFont="1"/>
    <xf numFmtId="1" fontId="2" fillId="0" borderId="0" xfId="0" applyNumberFormat="1" applyFont="1"/>
    <xf numFmtId="2" fontId="1" fillId="0" borderId="0" xfId="0" applyNumberFormat="1" applyFont="1" applyAlignment="1">
      <alignment horizontal="center"/>
    </xf>
    <xf numFmtId="0" fontId="8" fillId="0" borderId="0" xfId="0" applyFont="1"/>
    <xf numFmtId="0" fontId="9" fillId="0" borderId="0" xfId="0" applyFont="1" applyAlignment="1">
      <alignment horizontal="left" vertical="center" indent="5"/>
    </xf>
    <xf numFmtId="0" fontId="0" fillId="0" borderId="0" xfId="0" applyFont="1" applyAlignment="1">
      <alignment vertical="center"/>
    </xf>
    <xf numFmtId="0" fontId="7" fillId="0" borderId="0" xfId="0" applyFont="1"/>
    <xf numFmtId="0" fontId="11" fillId="0" borderId="0" xfId="0" applyFont="1"/>
    <xf numFmtId="0" fontId="0" fillId="2" borderId="0" xfId="0" applyFill="1"/>
    <xf numFmtId="0" fontId="12" fillId="0" borderId="0" xfId="0" applyFont="1"/>
    <xf numFmtId="0" fontId="0" fillId="3" borderId="0" xfId="0" applyFill="1"/>
    <xf numFmtId="1" fontId="1" fillId="0" borderId="0" xfId="0" applyNumberFormat="1" applyFont="1"/>
    <xf numFmtId="0" fontId="1" fillId="2" borderId="0" xfId="0" applyFont="1" applyFill="1"/>
    <xf numFmtId="0" fontId="14" fillId="0" borderId="0" xfId="0" applyFont="1"/>
    <xf numFmtId="0" fontId="13" fillId="0" borderId="0" xfId="0" applyFont="1"/>
    <xf numFmtId="2" fontId="1" fillId="2" borderId="0" xfId="0" applyNumberFormat="1" applyFont="1" applyFill="1"/>
    <xf numFmtId="0" fontId="7" fillId="0" borderId="0" xfId="0" applyFont="1" applyAlignment="1">
      <alignment horizontal="center"/>
    </xf>
    <xf numFmtId="0" fontId="0" fillId="0" borderId="0" xfId="0" applyFont="1" applyAlignment="1">
      <alignment horizontal="center"/>
    </xf>
    <xf numFmtId="0" fontId="7" fillId="2" borderId="0" xfId="0" applyFont="1" applyFill="1"/>
    <xf numFmtId="0" fontId="15" fillId="2" borderId="0" xfId="0" applyFont="1" applyFill="1"/>
    <xf numFmtId="0" fontId="9" fillId="0" borderId="0" xfId="0" applyFont="1" applyAlignment="1">
      <alignment vertical="center"/>
    </xf>
    <xf numFmtId="0" fontId="8" fillId="0" borderId="0" xfId="0" applyFont="1" applyAlignment="1">
      <alignment horizontal="left"/>
    </xf>
    <xf numFmtId="0" fontId="10" fillId="0" borderId="0" xfId="0" applyFont="1" applyAlignment="1">
      <alignment vertical="center"/>
    </xf>
    <xf numFmtId="0" fontId="17" fillId="4" borderId="0" xfId="1" applyFont="1" applyFill="1" applyAlignment="1">
      <alignment horizontal="center" vertical="center"/>
    </xf>
    <xf numFmtId="0" fontId="17" fillId="5" borderId="0" xfId="1" applyFont="1" applyFill="1" applyAlignment="1">
      <alignment horizontal="center" vertical="center"/>
    </xf>
    <xf numFmtId="0" fontId="17" fillId="6" borderId="0" xfId="1" applyFont="1" applyFill="1" applyAlignment="1">
      <alignment horizontal="center" vertical="center"/>
    </xf>
    <xf numFmtId="0" fontId="17" fillId="7" borderId="0" xfId="1" applyFont="1" applyFill="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tabSelected="1" workbookViewId="0">
      <selection activeCell="I6" sqref="I6"/>
    </sheetView>
  </sheetViews>
  <sheetFormatPr defaultRowHeight="14.4" x14ac:dyDescent="0.3"/>
  <sheetData>
    <row r="1" spans="1:8" ht="23.4" x14ac:dyDescent="0.45">
      <c r="A1" s="20" t="s">
        <v>48</v>
      </c>
    </row>
    <row r="2" spans="1:8" ht="18" x14ac:dyDescent="0.35">
      <c r="A2" s="22" t="s">
        <v>94</v>
      </c>
    </row>
    <row r="3" spans="1:8" ht="18" x14ac:dyDescent="0.35">
      <c r="A3" s="27" t="s">
        <v>95</v>
      </c>
    </row>
    <row r="4" spans="1:8" ht="18" x14ac:dyDescent="0.35">
      <c r="A4" s="27" t="s">
        <v>85</v>
      </c>
    </row>
    <row r="5" spans="1:8" ht="18" x14ac:dyDescent="0.35">
      <c r="A5" s="27" t="s">
        <v>86</v>
      </c>
    </row>
    <row r="7" spans="1:8" x14ac:dyDescent="0.3">
      <c r="A7" s="36" t="s">
        <v>82</v>
      </c>
      <c r="B7" s="36"/>
      <c r="C7" s="36"/>
      <c r="D7" s="36"/>
      <c r="E7" s="37" t="s">
        <v>83</v>
      </c>
      <c r="F7" s="37"/>
      <c r="G7" s="37"/>
      <c r="H7" s="37"/>
    </row>
    <row r="8" spans="1:8" x14ac:dyDescent="0.3">
      <c r="A8" s="36"/>
      <c r="B8" s="36"/>
      <c r="C8" s="36"/>
      <c r="D8" s="36"/>
      <c r="E8" s="37"/>
      <c r="F8" s="37"/>
      <c r="G8" s="37"/>
      <c r="H8" s="37"/>
    </row>
    <row r="9" spans="1:8" x14ac:dyDescent="0.3">
      <c r="A9" s="36"/>
      <c r="B9" s="36"/>
      <c r="C9" s="36"/>
      <c r="D9" s="36"/>
      <c r="E9" s="37"/>
      <c r="F9" s="37"/>
      <c r="G9" s="37"/>
      <c r="H9" s="37"/>
    </row>
    <row r="10" spans="1:8" x14ac:dyDescent="0.3">
      <c r="A10" s="36"/>
      <c r="B10" s="36"/>
      <c r="C10" s="36"/>
      <c r="D10" s="36"/>
      <c r="E10" s="37"/>
      <c r="F10" s="37"/>
      <c r="G10" s="37"/>
      <c r="H10" s="37"/>
    </row>
    <row r="11" spans="1:8" x14ac:dyDescent="0.3">
      <c r="A11" s="36"/>
      <c r="B11" s="36"/>
      <c r="C11" s="36"/>
      <c r="D11" s="36"/>
      <c r="E11" s="37"/>
      <c r="F11" s="37"/>
      <c r="G11" s="37"/>
      <c r="H11" s="37"/>
    </row>
    <row r="12" spans="1:8" x14ac:dyDescent="0.3">
      <c r="A12" s="36"/>
      <c r="B12" s="36"/>
      <c r="C12" s="36"/>
      <c r="D12" s="36"/>
      <c r="E12" s="37"/>
      <c r="F12" s="37"/>
      <c r="G12" s="37"/>
      <c r="H12" s="37"/>
    </row>
    <row r="13" spans="1:8" x14ac:dyDescent="0.3">
      <c r="A13" s="36"/>
      <c r="B13" s="36"/>
      <c r="C13" s="36"/>
      <c r="D13" s="36"/>
      <c r="E13" s="37"/>
      <c r="F13" s="37"/>
      <c r="G13" s="37"/>
      <c r="H13" s="37"/>
    </row>
    <row r="14" spans="1:8" x14ac:dyDescent="0.3">
      <c r="A14" s="36"/>
      <c r="B14" s="36"/>
      <c r="C14" s="36"/>
      <c r="D14" s="36"/>
      <c r="E14" s="37"/>
      <c r="F14" s="37"/>
      <c r="G14" s="37"/>
      <c r="H14" s="37"/>
    </row>
    <row r="15" spans="1:8" x14ac:dyDescent="0.3">
      <c r="A15" s="36"/>
      <c r="B15" s="36"/>
      <c r="C15" s="36"/>
      <c r="D15" s="36"/>
      <c r="E15" s="37"/>
      <c r="F15" s="37"/>
      <c r="G15" s="37"/>
      <c r="H15" s="37"/>
    </row>
    <row r="16" spans="1:8" x14ac:dyDescent="0.3">
      <c r="A16" s="36"/>
      <c r="B16" s="36"/>
      <c r="C16" s="36"/>
      <c r="D16" s="36"/>
      <c r="E16" s="37"/>
      <c r="F16" s="37"/>
      <c r="G16" s="37"/>
      <c r="H16" s="37"/>
    </row>
    <row r="17" spans="1:8" x14ac:dyDescent="0.3">
      <c r="A17" s="36"/>
      <c r="B17" s="36"/>
      <c r="C17" s="36"/>
      <c r="D17" s="36"/>
      <c r="E17" s="37"/>
      <c r="F17" s="37"/>
      <c r="G17" s="37"/>
      <c r="H17" s="37"/>
    </row>
    <row r="18" spans="1:8" x14ac:dyDescent="0.3">
      <c r="A18" s="38" t="s">
        <v>84</v>
      </c>
      <c r="B18" s="38"/>
      <c r="C18" s="38"/>
      <c r="D18" s="38"/>
      <c r="E18" s="39" t="s">
        <v>78</v>
      </c>
      <c r="F18" s="39"/>
      <c r="G18" s="39"/>
      <c r="H18" s="39"/>
    </row>
    <row r="19" spans="1:8" x14ac:dyDescent="0.3">
      <c r="A19" s="38"/>
      <c r="B19" s="38"/>
      <c r="C19" s="38"/>
      <c r="D19" s="38"/>
      <c r="E19" s="39"/>
      <c r="F19" s="39"/>
      <c r="G19" s="39"/>
      <c r="H19" s="39"/>
    </row>
    <row r="20" spans="1:8" x14ac:dyDescent="0.3">
      <c r="A20" s="38"/>
      <c r="B20" s="38"/>
      <c r="C20" s="38"/>
      <c r="D20" s="38"/>
      <c r="E20" s="39"/>
      <c r="F20" s="39"/>
      <c r="G20" s="39"/>
      <c r="H20" s="39"/>
    </row>
    <row r="21" spans="1:8" x14ac:dyDescent="0.3">
      <c r="A21" s="38"/>
      <c r="B21" s="38"/>
      <c r="C21" s="38"/>
      <c r="D21" s="38"/>
      <c r="E21" s="39"/>
      <c r="F21" s="39"/>
      <c r="G21" s="39"/>
      <c r="H21" s="39"/>
    </row>
    <row r="22" spans="1:8" x14ac:dyDescent="0.3">
      <c r="A22" s="38"/>
      <c r="B22" s="38"/>
      <c r="C22" s="38"/>
      <c r="D22" s="38"/>
      <c r="E22" s="39"/>
      <c r="F22" s="39"/>
      <c r="G22" s="39"/>
      <c r="H22" s="39"/>
    </row>
    <row r="23" spans="1:8" x14ac:dyDescent="0.3">
      <c r="A23" s="38"/>
      <c r="B23" s="38"/>
      <c r="C23" s="38"/>
      <c r="D23" s="38"/>
      <c r="E23" s="39"/>
      <c r="F23" s="39"/>
      <c r="G23" s="39"/>
      <c r="H23" s="39"/>
    </row>
    <row r="24" spans="1:8" x14ac:dyDescent="0.3">
      <c r="A24" s="38"/>
      <c r="B24" s="38"/>
      <c r="C24" s="38"/>
      <c r="D24" s="38"/>
      <c r="E24" s="39"/>
      <c r="F24" s="39"/>
      <c r="G24" s="39"/>
      <c r="H24" s="39"/>
    </row>
    <row r="25" spans="1:8" x14ac:dyDescent="0.3">
      <c r="A25" s="38"/>
      <c r="B25" s="38"/>
      <c r="C25" s="38"/>
      <c r="D25" s="38"/>
      <c r="E25" s="39"/>
      <c r="F25" s="39"/>
      <c r="G25" s="39"/>
      <c r="H25" s="39"/>
    </row>
    <row r="26" spans="1:8" x14ac:dyDescent="0.3">
      <c r="A26" s="38"/>
      <c r="B26" s="38"/>
      <c r="C26" s="38"/>
      <c r="D26" s="38"/>
      <c r="E26" s="39"/>
      <c r="F26" s="39"/>
      <c r="G26" s="39"/>
      <c r="H26" s="39"/>
    </row>
    <row r="27" spans="1:8" x14ac:dyDescent="0.3">
      <c r="A27" s="38"/>
      <c r="B27" s="38"/>
      <c r="C27" s="38"/>
      <c r="D27" s="38"/>
      <c r="E27" s="39"/>
      <c r="F27" s="39"/>
      <c r="G27" s="39"/>
      <c r="H27" s="39"/>
    </row>
    <row r="28" spans="1:8" x14ac:dyDescent="0.3">
      <c r="A28" s="38"/>
      <c r="B28" s="38"/>
      <c r="C28" s="38"/>
      <c r="D28" s="38"/>
      <c r="E28" s="39"/>
      <c r="F28" s="39"/>
      <c r="G28" s="39"/>
      <c r="H28" s="39"/>
    </row>
  </sheetData>
  <mergeCells count="4">
    <mergeCell ref="A7:D17"/>
    <mergeCell ref="E7:H17"/>
    <mergeCell ref="A18:D28"/>
    <mergeCell ref="E18:H28"/>
  </mergeCells>
  <hyperlinks>
    <hyperlink ref="A7:D17" location="'Chop and spread mode'!A1" display="Chop &amp; Spread"/>
    <hyperlink ref="E7:H17" location="'Narrow windrow mode'!A1" display="Narrow windrow mode"/>
    <hyperlink ref="A18:D28" location="'Chaffline or chaff deck'!A1" display="Chaff line or chaff deck"/>
    <hyperlink ref="E18:H28" location="'Chaff cart'!A1" display="Chaff cart"/>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B1" sqref="B1"/>
    </sheetView>
  </sheetViews>
  <sheetFormatPr defaultRowHeight="14.4" x14ac:dyDescent="0.3"/>
  <cols>
    <col min="1" max="1" width="10.6640625" customWidth="1"/>
    <col min="2" max="2" width="44.33203125" customWidth="1"/>
    <col min="3" max="4" width="17.44140625" customWidth="1"/>
    <col min="5" max="5" width="26.5546875" customWidth="1"/>
    <col min="6" max="6" width="39.33203125" customWidth="1"/>
  </cols>
  <sheetData>
    <row r="1" spans="1:6" ht="31.2" x14ac:dyDescent="0.6">
      <c r="A1" s="33" t="s">
        <v>88</v>
      </c>
      <c r="B1" s="16"/>
    </row>
    <row r="3" spans="1:6" ht="21" x14ac:dyDescent="0.4">
      <c r="A3" s="10" t="s">
        <v>14</v>
      </c>
      <c r="B3" s="9"/>
      <c r="C3" s="9"/>
    </row>
    <row r="4" spans="1:6" ht="21" x14ac:dyDescent="0.4">
      <c r="A4" s="7" t="s">
        <v>4</v>
      </c>
      <c r="B4" s="4"/>
      <c r="C4" s="4">
        <f>'Chaff cart'!B9</f>
        <v>0.29499999999999998</v>
      </c>
    </row>
    <row r="5" spans="1:6" x14ac:dyDescent="0.3">
      <c r="A5" s="1"/>
    </row>
    <row r="6" spans="1:6" ht="21" x14ac:dyDescent="0.4">
      <c r="A6" s="10" t="s">
        <v>15</v>
      </c>
      <c r="B6" s="9"/>
      <c r="C6" s="9"/>
    </row>
    <row r="7" spans="1:6" ht="21" x14ac:dyDescent="0.4">
      <c r="A7" s="7" t="s">
        <v>9</v>
      </c>
      <c r="B7" s="4"/>
      <c r="C7" s="4">
        <f>'Chaff cart'!B12</f>
        <v>12</v>
      </c>
    </row>
    <row r="8" spans="1:6" ht="21" x14ac:dyDescent="0.4">
      <c r="A8" s="7"/>
      <c r="B8" s="4"/>
      <c r="C8" s="4"/>
    </row>
    <row r="9" spans="1:6" ht="21" x14ac:dyDescent="0.3">
      <c r="A9" s="10" t="s">
        <v>24</v>
      </c>
    </row>
    <row r="11" spans="1:6" ht="16.2" x14ac:dyDescent="0.3">
      <c r="A11" s="2" t="s">
        <v>0</v>
      </c>
      <c r="B11" s="2" t="s">
        <v>23</v>
      </c>
      <c r="C11" s="2" t="s">
        <v>22</v>
      </c>
      <c r="D11" s="2" t="s">
        <v>1</v>
      </c>
      <c r="E11" s="2" t="s">
        <v>25</v>
      </c>
      <c r="F11" s="2" t="s">
        <v>26</v>
      </c>
    </row>
    <row r="12" spans="1:6" ht="21" x14ac:dyDescent="0.4">
      <c r="A12" s="5" t="s">
        <v>17</v>
      </c>
      <c r="B12" s="6"/>
      <c r="C12" s="6">
        <f>C7</f>
        <v>12</v>
      </c>
      <c r="D12" s="2">
        <f t="shared" ref="D12" si="0">$C$4</f>
        <v>0.29499999999999998</v>
      </c>
      <c r="E12" s="3">
        <f t="shared" ref="E12" si="1">D12*C12</f>
        <v>3.54</v>
      </c>
      <c r="F12" s="15">
        <f t="shared" ref="F12" si="2">10/E12</f>
        <v>2.8248587570621471</v>
      </c>
    </row>
    <row r="14" spans="1:6" ht="21" x14ac:dyDescent="0.4">
      <c r="A14" s="9" t="s">
        <v>16</v>
      </c>
      <c r="B14" s="9"/>
      <c r="C14" s="9"/>
    </row>
    <row r="15" spans="1:6" ht="21" x14ac:dyDescent="0.4">
      <c r="A15" s="4" t="s">
        <v>8</v>
      </c>
      <c r="B15" s="9"/>
      <c r="C15" s="4">
        <f>'Chaff cart'!B21</f>
        <v>5</v>
      </c>
    </row>
    <row r="18" spans="1:4" ht="25.8" x14ac:dyDescent="0.5">
      <c r="A18" s="8" t="s">
        <v>5</v>
      </c>
      <c r="B18" s="13"/>
      <c r="C18" s="14">
        <f>C15*F12</f>
        <v>14.124293785310735</v>
      </c>
      <c r="D18" s="8" t="s">
        <v>6</v>
      </c>
    </row>
  </sheetData>
  <sheetProtection algorithmName="SHA-512" hashValue="DVhEL4vQxSYhSV3D0Sb4T4H4ZwUs0O/HkZHwxn+v8enSXyBOzVuzW3DD53hMo/Omcv0B5FTVwoF9t98Tl9SfOQ==" saltValue="cKfVaUZCAtssoAMQS/G0Pg==" spinCount="100000" sheet="1" objects="1" scenario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heetViews>
  <sheetFormatPr defaultRowHeight="14.4" x14ac:dyDescent="0.3"/>
  <cols>
    <col min="1" max="1" width="10.6640625" customWidth="1"/>
    <col min="2" max="2" width="69" customWidth="1"/>
    <col min="3" max="4" width="17.44140625" customWidth="1"/>
    <col min="5" max="5" width="26.5546875" customWidth="1"/>
    <col min="6" max="6" width="39.33203125" customWidth="1"/>
  </cols>
  <sheetData>
    <row r="1" spans="1:4" ht="31.2" x14ac:dyDescent="0.6">
      <c r="A1" s="35" t="s">
        <v>87</v>
      </c>
      <c r="B1" s="16"/>
    </row>
    <row r="2" spans="1:4" x14ac:dyDescent="0.3">
      <c r="A2" s="1"/>
    </row>
    <row r="4" spans="1:4" ht="21" x14ac:dyDescent="0.4">
      <c r="A4" s="10" t="s">
        <v>12</v>
      </c>
      <c r="B4" s="9"/>
      <c r="C4" s="9"/>
      <c r="D4" s="9"/>
    </row>
    <row r="5" spans="1:4" ht="21" x14ac:dyDescent="0.4">
      <c r="A5" s="7" t="s">
        <v>4</v>
      </c>
      <c r="B5" s="4"/>
      <c r="C5" s="4">
        <f>'Chaff cart'!B9</f>
        <v>0.29499999999999998</v>
      </c>
      <c r="D5" s="9"/>
    </row>
    <row r="6" spans="1:4" ht="21" x14ac:dyDescent="0.4">
      <c r="A6" s="7" t="s">
        <v>10</v>
      </c>
      <c r="B6" s="4"/>
      <c r="C6" s="4">
        <f>'Chaff cart'!B10</f>
        <v>1.69</v>
      </c>
      <c r="D6" s="9"/>
    </row>
    <row r="7" spans="1:4" ht="23.4" x14ac:dyDescent="0.4">
      <c r="A7" s="7" t="s">
        <v>11</v>
      </c>
      <c r="B7" s="4"/>
      <c r="C7" s="11">
        <f>C5*C6</f>
        <v>0.49854999999999994</v>
      </c>
      <c r="D7" s="4" t="s">
        <v>13</v>
      </c>
    </row>
    <row r="8" spans="1:4" x14ac:dyDescent="0.3">
      <c r="A8" s="1"/>
    </row>
    <row r="9" spans="1:4" ht="21" x14ac:dyDescent="0.4">
      <c r="A9" s="10" t="s">
        <v>18</v>
      </c>
      <c r="B9" s="9"/>
      <c r="C9" s="12">
        <f>10/C7</f>
        <v>20.058168689198677</v>
      </c>
    </row>
    <row r="10" spans="1:4" ht="21" x14ac:dyDescent="0.4">
      <c r="A10" s="7"/>
      <c r="B10" s="9"/>
      <c r="C10" s="12"/>
    </row>
    <row r="11" spans="1:4" x14ac:dyDescent="0.3">
      <c r="A11" s="1"/>
    </row>
    <row r="13" spans="1:4" ht="21" x14ac:dyDescent="0.4">
      <c r="A13" s="9" t="s">
        <v>19</v>
      </c>
      <c r="B13" s="9"/>
      <c r="C13" s="9"/>
      <c r="D13" s="9"/>
    </row>
    <row r="14" spans="1:4" ht="21" x14ac:dyDescent="0.4">
      <c r="A14" s="4" t="s">
        <v>8</v>
      </c>
      <c r="B14" s="9"/>
      <c r="C14" s="4">
        <f>'Chaff cart'!B18</f>
        <v>1</v>
      </c>
      <c r="D14" s="9"/>
    </row>
    <row r="15" spans="1:4" ht="21" x14ac:dyDescent="0.4">
      <c r="A15" s="9" t="s">
        <v>43</v>
      </c>
      <c r="C15" s="12">
        <f>'Chaff cart'!B13/'Chaff cart'!B12</f>
        <v>0.66666666666666663</v>
      </c>
    </row>
    <row r="17" spans="1:4" ht="25.8" x14ac:dyDescent="0.5">
      <c r="A17" s="8" t="s">
        <v>5</v>
      </c>
      <c r="B17" s="13"/>
      <c r="C17" s="14">
        <f>(C14*C9)*C15</f>
        <v>13.372112459465784</v>
      </c>
      <c r="D17" s="8" t="s">
        <v>6</v>
      </c>
    </row>
    <row r="19" spans="1:4" x14ac:dyDescent="0.3">
      <c r="A19" t="s">
        <v>20</v>
      </c>
    </row>
    <row r="20" spans="1:4" x14ac:dyDescent="0.3">
      <c r="A20" t="s">
        <v>21</v>
      </c>
    </row>
  </sheetData>
  <sheetProtection algorithmName="SHA-512" hashValue="Rm6T7UkN37qlWxucA1UaMGAsEcHM54RUQwK58Yrxd76G51d4wWgLCE0gbnr30aOLZg00IR+sbvIZKZVS1q4Tmw==" saltValue="BzJxolJJGctDUUEzJ66L7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selection activeCell="A2" sqref="A2"/>
    </sheetView>
  </sheetViews>
  <sheetFormatPr defaultRowHeight="14.4" x14ac:dyDescent="0.3"/>
  <cols>
    <col min="1" max="1" width="60" customWidth="1"/>
    <col min="2" max="2" width="10.33203125" customWidth="1"/>
    <col min="3" max="3" width="10" customWidth="1"/>
  </cols>
  <sheetData>
    <row r="1" spans="1:5" ht="25.8" x14ac:dyDescent="0.5">
      <c r="A1" s="8" t="s">
        <v>76</v>
      </c>
    </row>
    <row r="2" spans="1:5" ht="18" x14ac:dyDescent="0.35">
      <c r="A2" s="22" t="s">
        <v>7</v>
      </c>
    </row>
    <row r="4" spans="1:5" ht="18" x14ac:dyDescent="0.35">
      <c r="A4" s="22" t="s">
        <v>54</v>
      </c>
    </row>
    <row r="5" spans="1:5" x14ac:dyDescent="0.3">
      <c r="A5" t="s">
        <v>50</v>
      </c>
    </row>
    <row r="8" spans="1:5" x14ac:dyDescent="0.3">
      <c r="A8" s="19" t="s">
        <v>35</v>
      </c>
      <c r="B8" s="31" t="s">
        <v>61</v>
      </c>
      <c r="C8" s="21"/>
      <c r="D8" s="21"/>
      <c r="E8" s="21"/>
    </row>
    <row r="9" spans="1:5" x14ac:dyDescent="0.3">
      <c r="A9" t="s">
        <v>4</v>
      </c>
      <c r="B9" s="21">
        <v>0.29499999999999998</v>
      </c>
      <c r="C9" t="s">
        <v>34</v>
      </c>
    </row>
    <row r="10" spans="1:5" x14ac:dyDescent="0.3">
      <c r="A10" t="s">
        <v>10</v>
      </c>
      <c r="B10" s="21">
        <v>1.69</v>
      </c>
      <c r="C10" t="s">
        <v>34</v>
      </c>
    </row>
    <row r="11" spans="1:5" ht="16.2" x14ac:dyDescent="0.3">
      <c r="A11" t="s">
        <v>11</v>
      </c>
      <c r="B11">
        <f>B9*B10</f>
        <v>0.49854999999999994</v>
      </c>
      <c r="C11" t="s">
        <v>32</v>
      </c>
    </row>
    <row r="12" spans="1:5" x14ac:dyDescent="0.3">
      <c r="A12" t="s">
        <v>59</v>
      </c>
      <c r="B12" s="21">
        <v>12</v>
      </c>
      <c r="C12" t="s">
        <v>34</v>
      </c>
    </row>
    <row r="13" spans="1:5" x14ac:dyDescent="0.3">
      <c r="A13" t="s">
        <v>60</v>
      </c>
      <c r="B13" s="21">
        <v>9</v>
      </c>
      <c r="C13" t="s">
        <v>34</v>
      </c>
    </row>
    <row r="14" spans="1:5" ht="21" x14ac:dyDescent="0.4">
      <c r="A14" s="4" t="s">
        <v>31</v>
      </c>
      <c r="B14" s="25">
        <v>3</v>
      </c>
      <c r="C14" s="4" t="s">
        <v>33</v>
      </c>
    </row>
    <row r="16" spans="1:5" ht="21" x14ac:dyDescent="0.4">
      <c r="A16" s="4" t="s">
        <v>80</v>
      </c>
      <c r="B16" s="24">
        <f>'Chop and Spread mode calcs'!C19</f>
        <v>45.130879550697017</v>
      </c>
      <c r="C16" s="4" t="s">
        <v>6</v>
      </c>
    </row>
    <row r="17" spans="1:3" ht="21" x14ac:dyDescent="0.4">
      <c r="A17" s="4" t="s">
        <v>55</v>
      </c>
      <c r="B17" s="28">
        <v>2</v>
      </c>
      <c r="C17" s="4" t="s">
        <v>56</v>
      </c>
    </row>
    <row r="18" spans="1:3" ht="21" x14ac:dyDescent="0.4">
      <c r="A18" s="4" t="s">
        <v>57</v>
      </c>
      <c r="B18" s="12">
        <f>(B16/B17)/10</f>
        <v>2.256543977534851</v>
      </c>
      <c r="C18" s="4" t="s">
        <v>58</v>
      </c>
    </row>
    <row r="21" spans="1:3" ht="21" x14ac:dyDescent="0.4">
      <c r="A21" s="4" t="s">
        <v>67</v>
      </c>
      <c r="B21" s="29" t="s">
        <v>69</v>
      </c>
      <c r="C21" s="29" t="s">
        <v>68</v>
      </c>
    </row>
    <row r="22" spans="1:3" ht="15.6" x14ac:dyDescent="0.3">
      <c r="A22" s="26" t="s">
        <v>62</v>
      </c>
      <c r="B22" s="30" t="s">
        <v>70</v>
      </c>
      <c r="C22" s="30">
        <v>1</v>
      </c>
    </row>
    <row r="23" spans="1:3" ht="15.6" x14ac:dyDescent="0.3">
      <c r="A23" s="26" t="s">
        <v>63</v>
      </c>
      <c r="B23" s="30" t="s">
        <v>70</v>
      </c>
      <c r="C23" s="30">
        <v>1.5</v>
      </c>
    </row>
    <row r="24" spans="1:3" x14ac:dyDescent="0.3">
      <c r="A24" t="s">
        <v>64</v>
      </c>
      <c r="B24" s="30">
        <v>0.29499999999999998</v>
      </c>
      <c r="C24" s="30">
        <v>1.69</v>
      </c>
    </row>
    <row r="25" spans="1:3" x14ac:dyDescent="0.3">
      <c r="A25" t="s">
        <v>65</v>
      </c>
      <c r="B25" s="30">
        <v>0.253</v>
      </c>
      <c r="C25" s="30">
        <v>1.32</v>
      </c>
    </row>
    <row r="26" spans="1:3" x14ac:dyDescent="0.3">
      <c r="A26" t="s">
        <v>66</v>
      </c>
      <c r="B26" s="30">
        <v>0.29099999999999998</v>
      </c>
      <c r="C26" s="30">
        <v>1.72</v>
      </c>
    </row>
    <row r="27" spans="1:3" x14ac:dyDescent="0.3">
      <c r="A27" t="s">
        <v>81</v>
      </c>
      <c r="B27" s="30">
        <v>0.316</v>
      </c>
      <c r="C27" s="30">
        <v>0.316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activeCell="D15" sqref="D15"/>
    </sheetView>
  </sheetViews>
  <sheetFormatPr defaultRowHeight="14.4" x14ac:dyDescent="0.3"/>
  <cols>
    <col min="1" max="1" width="60" customWidth="1"/>
    <col min="2" max="2" width="10.33203125" customWidth="1"/>
    <col min="3" max="3" width="9.44140625" customWidth="1"/>
  </cols>
  <sheetData>
    <row r="1" spans="1:5" ht="25.8" x14ac:dyDescent="0.5">
      <c r="A1" s="8" t="s">
        <v>77</v>
      </c>
    </row>
    <row r="2" spans="1:5" ht="18" x14ac:dyDescent="0.35">
      <c r="A2" s="22" t="s">
        <v>7</v>
      </c>
    </row>
    <row r="4" spans="1:5" ht="18" x14ac:dyDescent="0.35">
      <c r="A4" s="22" t="s">
        <v>54</v>
      </c>
    </row>
    <row r="5" spans="1:5" x14ac:dyDescent="0.3">
      <c r="A5" t="s">
        <v>50</v>
      </c>
    </row>
    <row r="8" spans="1:5" ht="15.6" x14ac:dyDescent="0.3">
      <c r="A8" s="19" t="s">
        <v>35</v>
      </c>
      <c r="B8" s="32" t="s">
        <v>61</v>
      </c>
      <c r="C8" s="21"/>
      <c r="D8" s="21"/>
      <c r="E8" s="21"/>
    </row>
    <row r="9" spans="1:5" x14ac:dyDescent="0.3">
      <c r="A9" t="s">
        <v>4</v>
      </c>
      <c r="B9" s="21">
        <v>0.29499999999999998</v>
      </c>
      <c r="C9" t="s">
        <v>34</v>
      </c>
    </row>
    <row r="10" spans="1:5" x14ac:dyDescent="0.3">
      <c r="A10" t="s">
        <v>10</v>
      </c>
      <c r="B10" s="21">
        <v>1.69</v>
      </c>
      <c r="C10" t="s">
        <v>34</v>
      </c>
    </row>
    <row r="11" spans="1:5" ht="16.2" x14ac:dyDescent="0.3">
      <c r="A11" t="s">
        <v>11</v>
      </c>
      <c r="B11">
        <f>B9*B10</f>
        <v>0.49854999999999994</v>
      </c>
      <c r="C11" t="s">
        <v>32</v>
      </c>
    </row>
    <row r="12" spans="1:5" x14ac:dyDescent="0.3">
      <c r="A12" t="s">
        <v>59</v>
      </c>
      <c r="B12" s="21">
        <v>12</v>
      </c>
      <c r="C12" t="s">
        <v>34</v>
      </c>
    </row>
    <row r="13" spans="1:5" ht="21" x14ac:dyDescent="0.4">
      <c r="A13" s="4" t="s">
        <v>31</v>
      </c>
      <c r="B13" s="25">
        <v>3</v>
      </c>
      <c r="C13" s="4" t="s">
        <v>33</v>
      </c>
    </row>
    <row r="15" spans="1:5" ht="21" x14ac:dyDescent="0.4">
      <c r="A15" s="4" t="s">
        <v>92</v>
      </c>
      <c r="B15" s="24">
        <f>'Windrow mode calcs'!C20</f>
        <v>8.4745762711864412</v>
      </c>
      <c r="C15" s="4" t="s">
        <v>6</v>
      </c>
    </row>
    <row r="16" spans="1:5" ht="21" x14ac:dyDescent="0.4">
      <c r="A16" s="4" t="s">
        <v>55</v>
      </c>
      <c r="B16" s="28">
        <v>2</v>
      </c>
      <c r="C16" s="4" t="s">
        <v>56</v>
      </c>
    </row>
    <row r="17" spans="1:3" ht="21" x14ac:dyDescent="0.4">
      <c r="A17" s="4" t="s">
        <v>57</v>
      </c>
      <c r="B17" s="12">
        <f>(B15/B16)/10</f>
        <v>0.42372881355932207</v>
      </c>
      <c r="C17" s="4" t="s">
        <v>58</v>
      </c>
    </row>
    <row r="20" spans="1:3" ht="21" x14ac:dyDescent="0.4">
      <c r="A20" s="4" t="s">
        <v>67</v>
      </c>
      <c r="B20" s="29" t="s">
        <v>69</v>
      </c>
      <c r="C20" s="29" t="s">
        <v>68</v>
      </c>
    </row>
    <row r="21" spans="1:3" ht="15.6" x14ac:dyDescent="0.3">
      <c r="A21" s="26" t="s">
        <v>62</v>
      </c>
      <c r="B21" s="30" t="s">
        <v>70</v>
      </c>
      <c r="C21" s="30">
        <v>1</v>
      </c>
    </row>
    <row r="22" spans="1:3" ht="15.6" x14ac:dyDescent="0.3">
      <c r="A22" s="26" t="s">
        <v>63</v>
      </c>
      <c r="B22" s="30" t="s">
        <v>70</v>
      </c>
      <c r="C22" s="30">
        <v>1.5</v>
      </c>
    </row>
    <row r="23" spans="1:3" x14ac:dyDescent="0.3">
      <c r="A23" t="s">
        <v>64</v>
      </c>
      <c r="B23" s="30">
        <v>0.29499999999999998</v>
      </c>
      <c r="C23" s="30">
        <v>1.69</v>
      </c>
    </row>
    <row r="24" spans="1:3" x14ac:dyDescent="0.3">
      <c r="A24" t="s">
        <v>65</v>
      </c>
      <c r="B24" s="30">
        <v>0.253</v>
      </c>
      <c r="C24" s="30">
        <v>1.32</v>
      </c>
    </row>
    <row r="25" spans="1:3" x14ac:dyDescent="0.3">
      <c r="A25" t="s">
        <v>66</v>
      </c>
      <c r="B25" s="30">
        <v>0.29099999999999998</v>
      </c>
      <c r="C25" s="30">
        <v>1.72</v>
      </c>
    </row>
    <row r="26" spans="1:3" x14ac:dyDescent="0.3">
      <c r="A26" t="s">
        <v>81</v>
      </c>
      <c r="B26" s="30">
        <v>0.316</v>
      </c>
      <c r="C26" s="30">
        <v>0.316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workbookViewId="0">
      <selection activeCell="B15" sqref="B15"/>
    </sheetView>
  </sheetViews>
  <sheetFormatPr defaultRowHeight="14.4" x14ac:dyDescent="0.3"/>
  <cols>
    <col min="1" max="1" width="71.21875" customWidth="1"/>
    <col min="2" max="2" width="10.33203125" customWidth="1"/>
    <col min="3" max="3" width="7.88671875" customWidth="1"/>
  </cols>
  <sheetData>
    <row r="1" spans="1:5" ht="25.8" x14ac:dyDescent="0.5">
      <c r="A1" s="8" t="s">
        <v>49</v>
      </c>
    </row>
    <row r="2" spans="1:5" ht="18" x14ac:dyDescent="0.35">
      <c r="A2" s="22" t="s">
        <v>7</v>
      </c>
    </row>
    <row r="4" spans="1:5" ht="18" x14ac:dyDescent="0.35">
      <c r="A4" s="22" t="s">
        <v>54</v>
      </c>
    </row>
    <row r="5" spans="1:5" x14ac:dyDescent="0.3">
      <c r="A5" t="s">
        <v>50</v>
      </c>
    </row>
    <row r="8" spans="1:5" x14ac:dyDescent="0.3">
      <c r="A8" s="19" t="s">
        <v>35</v>
      </c>
      <c r="B8" s="31" t="s">
        <v>61</v>
      </c>
      <c r="C8" s="21"/>
      <c r="D8" s="21"/>
      <c r="E8" s="21"/>
    </row>
    <row r="9" spans="1:5" x14ac:dyDescent="0.3">
      <c r="A9" t="s">
        <v>4</v>
      </c>
      <c r="B9" s="21">
        <v>0.29499999999999998</v>
      </c>
      <c r="C9" t="s">
        <v>34</v>
      </c>
    </row>
    <row r="10" spans="1:5" x14ac:dyDescent="0.3">
      <c r="A10" t="s">
        <v>10</v>
      </c>
      <c r="B10" s="21">
        <v>1.69</v>
      </c>
      <c r="C10" t="s">
        <v>34</v>
      </c>
    </row>
    <row r="11" spans="1:5" ht="16.2" x14ac:dyDescent="0.3">
      <c r="A11" t="s">
        <v>11</v>
      </c>
      <c r="B11">
        <f>B9*B10</f>
        <v>0.49854999999999994</v>
      </c>
      <c r="C11" t="s">
        <v>32</v>
      </c>
    </row>
    <row r="12" spans="1:5" x14ac:dyDescent="0.3">
      <c r="A12" t="s">
        <v>59</v>
      </c>
      <c r="B12" s="21">
        <v>12</v>
      </c>
      <c r="C12" t="s">
        <v>34</v>
      </c>
    </row>
    <row r="13" spans="1:5" x14ac:dyDescent="0.3">
      <c r="A13" t="s">
        <v>60</v>
      </c>
      <c r="B13" s="21">
        <v>8</v>
      </c>
      <c r="C13" t="s">
        <v>34</v>
      </c>
    </row>
    <row r="14" spans="1:5" ht="21" x14ac:dyDescent="0.4">
      <c r="A14" s="4" t="s">
        <v>55</v>
      </c>
      <c r="B14" s="28">
        <v>2</v>
      </c>
      <c r="C14" s="4" t="s">
        <v>56</v>
      </c>
    </row>
    <row r="16" spans="1:5" x14ac:dyDescent="0.3">
      <c r="A16" t="s">
        <v>36</v>
      </c>
    </row>
    <row r="17" spans="1:4" x14ac:dyDescent="0.3">
      <c r="A17" t="s">
        <v>51</v>
      </c>
    </row>
    <row r="18" spans="1:4" ht="21" x14ac:dyDescent="0.4">
      <c r="A18" s="4" t="s">
        <v>71</v>
      </c>
      <c r="B18" s="25">
        <v>1</v>
      </c>
      <c r="C18" s="4" t="s">
        <v>33</v>
      </c>
      <c r="D18" t="s">
        <v>45</v>
      </c>
    </row>
    <row r="20" spans="1:4" x14ac:dyDescent="0.3">
      <c r="A20" t="s">
        <v>52</v>
      </c>
      <c r="D20" t="s">
        <v>53</v>
      </c>
    </row>
    <row r="21" spans="1:4" ht="21" x14ac:dyDescent="0.4">
      <c r="A21" s="4" t="s">
        <v>72</v>
      </c>
      <c r="B21" s="25">
        <v>5</v>
      </c>
      <c r="C21" s="4" t="s">
        <v>33</v>
      </c>
      <c r="D21" t="s">
        <v>37</v>
      </c>
    </row>
    <row r="22" spans="1:4" x14ac:dyDescent="0.3">
      <c r="A22" t="s">
        <v>42</v>
      </c>
      <c r="B22" s="23">
        <f>B21-B18</f>
        <v>4</v>
      </c>
      <c r="D22" t="s">
        <v>46</v>
      </c>
    </row>
    <row r="24" spans="1:4" ht="21" x14ac:dyDescent="0.4">
      <c r="A24" s="4" t="s">
        <v>38</v>
      </c>
      <c r="B24" s="4" t="s">
        <v>39</v>
      </c>
      <c r="C24" s="24">
        <f>'chaffline sieve calcs'!C18</f>
        <v>11.299435028248588</v>
      </c>
      <c r="D24" s="4" t="s">
        <v>47</v>
      </c>
    </row>
    <row r="25" spans="1:4" ht="21" x14ac:dyDescent="0.4">
      <c r="B25" s="4" t="s">
        <v>40</v>
      </c>
      <c r="C25" s="24">
        <f>'rotor loss for chaffline'!C16</f>
        <v>13.372112459465784</v>
      </c>
      <c r="D25" s="4" t="s">
        <v>47</v>
      </c>
    </row>
    <row r="26" spans="1:4" ht="21" x14ac:dyDescent="0.4">
      <c r="B26" s="4" t="s">
        <v>41</v>
      </c>
      <c r="C26" s="24">
        <f>C24+C25</f>
        <v>24.671547487714371</v>
      </c>
      <c r="D26" s="4" t="s">
        <v>44</v>
      </c>
    </row>
    <row r="28" spans="1:4" ht="21" x14ac:dyDescent="0.4">
      <c r="A28" s="4" t="s">
        <v>57</v>
      </c>
      <c r="C28" s="4">
        <f>(C26/B14)/10</f>
        <v>1.2335773743857186</v>
      </c>
      <c r="D28" s="4" t="s">
        <v>58</v>
      </c>
    </row>
    <row r="32" spans="1:4" ht="21" x14ac:dyDescent="0.4">
      <c r="A32" s="4" t="s">
        <v>67</v>
      </c>
      <c r="B32" s="29" t="s">
        <v>69</v>
      </c>
      <c r="C32" s="29" t="s">
        <v>68</v>
      </c>
    </row>
    <row r="33" spans="1:3" ht="15.6" x14ac:dyDescent="0.3">
      <c r="A33" s="26" t="s">
        <v>62</v>
      </c>
      <c r="B33" s="30" t="s">
        <v>70</v>
      </c>
      <c r="C33" s="30">
        <v>1</v>
      </c>
    </row>
    <row r="34" spans="1:3" ht="15.6" x14ac:dyDescent="0.3">
      <c r="A34" s="26" t="s">
        <v>63</v>
      </c>
      <c r="B34" s="30" t="s">
        <v>70</v>
      </c>
      <c r="C34" s="30">
        <v>1.5</v>
      </c>
    </row>
    <row r="35" spans="1:3" x14ac:dyDescent="0.3">
      <c r="A35" t="s">
        <v>64</v>
      </c>
      <c r="B35" s="30">
        <v>0.29499999999999998</v>
      </c>
      <c r="C35" s="30">
        <v>1.69</v>
      </c>
    </row>
    <row r="36" spans="1:3" x14ac:dyDescent="0.3">
      <c r="A36" t="s">
        <v>65</v>
      </c>
      <c r="B36" s="30">
        <v>0.253</v>
      </c>
      <c r="C36" s="30">
        <v>1.32</v>
      </c>
    </row>
    <row r="37" spans="1:3" x14ac:dyDescent="0.3">
      <c r="A37" t="s">
        <v>66</v>
      </c>
      <c r="B37" s="30">
        <v>0.29099999999999998</v>
      </c>
      <c r="C37" s="30">
        <v>1.72</v>
      </c>
    </row>
    <row r="38" spans="1:3" x14ac:dyDescent="0.3">
      <c r="A38" t="s">
        <v>81</v>
      </c>
      <c r="B38" s="30">
        <v>0.316</v>
      </c>
      <c r="C38" s="30">
        <v>0.316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workbookViewId="0">
      <selection activeCell="A18" sqref="A18"/>
    </sheetView>
  </sheetViews>
  <sheetFormatPr defaultRowHeight="14.4" x14ac:dyDescent="0.3"/>
  <cols>
    <col min="1" max="1" width="60" customWidth="1"/>
    <col min="2" max="2" width="10.33203125" customWidth="1"/>
    <col min="3" max="3" width="7.88671875" customWidth="1"/>
  </cols>
  <sheetData>
    <row r="1" spans="1:5" ht="25.8" x14ac:dyDescent="0.5">
      <c r="A1" s="8" t="s">
        <v>78</v>
      </c>
    </row>
    <row r="2" spans="1:5" ht="18" x14ac:dyDescent="0.35">
      <c r="A2" s="22" t="s">
        <v>7</v>
      </c>
    </row>
    <row r="4" spans="1:5" ht="18" x14ac:dyDescent="0.35">
      <c r="A4" s="22" t="s">
        <v>54</v>
      </c>
    </row>
    <row r="5" spans="1:5" x14ac:dyDescent="0.3">
      <c r="A5" t="s">
        <v>50</v>
      </c>
    </row>
    <row r="8" spans="1:5" x14ac:dyDescent="0.3">
      <c r="A8" s="19" t="s">
        <v>35</v>
      </c>
      <c r="B8" s="31" t="s">
        <v>61</v>
      </c>
      <c r="C8" s="21"/>
      <c r="D8" s="21"/>
      <c r="E8" s="21"/>
    </row>
    <row r="9" spans="1:5" x14ac:dyDescent="0.3">
      <c r="A9" t="s">
        <v>4</v>
      </c>
      <c r="B9" s="21">
        <v>0.29499999999999998</v>
      </c>
      <c r="C9" t="s">
        <v>34</v>
      </c>
    </row>
    <row r="10" spans="1:5" x14ac:dyDescent="0.3">
      <c r="A10" t="s">
        <v>10</v>
      </c>
      <c r="B10" s="21">
        <v>1.69</v>
      </c>
      <c r="C10" t="s">
        <v>34</v>
      </c>
    </row>
    <row r="11" spans="1:5" ht="16.2" x14ac:dyDescent="0.3">
      <c r="A11" t="s">
        <v>11</v>
      </c>
      <c r="B11">
        <f>B9*B10</f>
        <v>0.49854999999999994</v>
      </c>
      <c r="C11" t="s">
        <v>32</v>
      </c>
    </row>
    <row r="12" spans="1:5" x14ac:dyDescent="0.3">
      <c r="A12" t="s">
        <v>59</v>
      </c>
      <c r="B12" s="21">
        <v>12</v>
      </c>
      <c r="C12" t="s">
        <v>34</v>
      </c>
    </row>
    <row r="13" spans="1:5" x14ac:dyDescent="0.3">
      <c r="A13" t="s">
        <v>60</v>
      </c>
      <c r="B13" s="21">
        <v>8</v>
      </c>
      <c r="C13" t="s">
        <v>34</v>
      </c>
      <c r="D13" t="s">
        <v>79</v>
      </c>
    </row>
    <row r="14" spans="1:5" ht="21" x14ac:dyDescent="0.4">
      <c r="A14" s="4" t="s">
        <v>55</v>
      </c>
      <c r="B14" s="28">
        <v>2</v>
      </c>
      <c r="C14" s="4" t="s">
        <v>56</v>
      </c>
    </row>
    <row r="16" spans="1:5" x14ac:dyDescent="0.3">
      <c r="A16" t="s">
        <v>36</v>
      </c>
    </row>
    <row r="17" spans="1:4" ht="21" x14ac:dyDescent="0.4">
      <c r="A17" s="4" t="s">
        <v>93</v>
      </c>
    </row>
    <row r="18" spans="1:4" ht="21" x14ac:dyDescent="0.4">
      <c r="A18" s="22" t="s">
        <v>71</v>
      </c>
      <c r="B18" s="25">
        <v>1</v>
      </c>
      <c r="C18" s="4" t="s">
        <v>33</v>
      </c>
      <c r="D18" t="s">
        <v>45</v>
      </c>
    </row>
    <row r="20" spans="1:4" ht="21" x14ac:dyDescent="0.4">
      <c r="A20" s="4" t="s">
        <v>73</v>
      </c>
    </row>
    <row r="21" spans="1:4" ht="21" x14ac:dyDescent="0.4">
      <c r="A21" s="22" t="s">
        <v>74</v>
      </c>
      <c r="B21" s="25">
        <v>5</v>
      </c>
      <c r="C21" s="22" t="s">
        <v>33</v>
      </c>
      <c r="D21" t="s">
        <v>46</v>
      </c>
    </row>
    <row r="22" spans="1:4" x14ac:dyDescent="0.3">
      <c r="B22" s="23"/>
    </row>
    <row r="24" spans="1:4" ht="21" x14ac:dyDescent="0.4">
      <c r="A24" s="4" t="s">
        <v>75</v>
      </c>
      <c r="B24" s="4" t="s">
        <v>39</v>
      </c>
      <c r="C24" s="24">
        <f>'Chaff cart sieve calcs'!C18</f>
        <v>14.124293785310735</v>
      </c>
      <c r="D24" s="4" t="s">
        <v>47</v>
      </c>
    </row>
    <row r="25" spans="1:4" ht="21" x14ac:dyDescent="0.4">
      <c r="B25" s="4" t="s">
        <v>40</v>
      </c>
      <c r="C25" s="24">
        <f>'rotor loss chaff cart calcs'!C17</f>
        <v>13.372112459465784</v>
      </c>
      <c r="D25" s="4" t="s">
        <v>47</v>
      </c>
    </row>
    <row r="26" spans="1:4" ht="21" x14ac:dyDescent="0.4">
      <c r="B26" s="4" t="s">
        <v>41</v>
      </c>
      <c r="C26" s="24">
        <f>C24+C25</f>
        <v>27.496406244776519</v>
      </c>
      <c r="D26" s="4" t="s">
        <v>44</v>
      </c>
    </row>
    <row r="28" spans="1:4" ht="21" x14ac:dyDescent="0.4">
      <c r="A28" s="4" t="s">
        <v>57</v>
      </c>
      <c r="C28" s="4">
        <f>(C26/B14)/10</f>
        <v>1.3748203122388261</v>
      </c>
      <c r="D28" s="4" t="s">
        <v>58</v>
      </c>
    </row>
    <row r="32" spans="1:4" ht="21" x14ac:dyDescent="0.4">
      <c r="A32" s="4" t="s">
        <v>67</v>
      </c>
      <c r="B32" s="29" t="s">
        <v>69</v>
      </c>
      <c r="C32" s="29" t="s">
        <v>68</v>
      </c>
    </row>
    <row r="33" spans="1:3" ht="15.6" x14ac:dyDescent="0.3">
      <c r="A33" s="26" t="s">
        <v>62</v>
      </c>
      <c r="B33" s="30" t="s">
        <v>70</v>
      </c>
      <c r="C33" s="30">
        <v>1</v>
      </c>
    </row>
    <row r="34" spans="1:3" ht="15.6" x14ac:dyDescent="0.3">
      <c r="A34" s="26" t="s">
        <v>63</v>
      </c>
      <c r="B34" s="30" t="s">
        <v>70</v>
      </c>
      <c r="C34" s="30">
        <v>1.5</v>
      </c>
    </row>
    <row r="35" spans="1:3" x14ac:dyDescent="0.3">
      <c r="A35" t="s">
        <v>64</v>
      </c>
      <c r="B35" s="30">
        <v>0.29499999999999998</v>
      </c>
      <c r="C35" s="30">
        <v>1.69</v>
      </c>
    </row>
    <row r="36" spans="1:3" x14ac:dyDescent="0.3">
      <c r="A36" t="s">
        <v>65</v>
      </c>
      <c r="B36" s="30">
        <v>0.253</v>
      </c>
      <c r="C36" s="30">
        <v>1.32</v>
      </c>
    </row>
    <row r="37" spans="1:3" x14ac:dyDescent="0.3">
      <c r="A37" t="s">
        <v>66</v>
      </c>
      <c r="B37" s="30">
        <v>0.29099999999999998</v>
      </c>
      <c r="C37" s="30">
        <v>1.72</v>
      </c>
    </row>
    <row r="38" spans="1:3" x14ac:dyDescent="0.3">
      <c r="A38" t="s">
        <v>81</v>
      </c>
      <c r="B38" s="30">
        <v>0.316</v>
      </c>
      <c r="C38" s="30">
        <v>0.316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C18" sqref="C18"/>
    </sheetView>
  </sheetViews>
  <sheetFormatPr defaultRowHeight="14.4" x14ac:dyDescent="0.3"/>
  <cols>
    <col min="1" max="1" width="10.6640625" customWidth="1"/>
    <col min="2" max="2" width="69" customWidth="1"/>
    <col min="3" max="4" width="17.44140625" customWidth="1"/>
    <col min="5" max="5" width="26.5546875" customWidth="1"/>
    <col min="6" max="6" width="39.33203125" customWidth="1"/>
  </cols>
  <sheetData>
    <row r="1" spans="1:4" ht="31.2" x14ac:dyDescent="0.6">
      <c r="A1" s="35" t="s">
        <v>90</v>
      </c>
      <c r="B1" s="34"/>
    </row>
    <row r="2" spans="1:4" ht="31.2" x14ac:dyDescent="0.6">
      <c r="A2" s="18" t="s">
        <v>29</v>
      </c>
      <c r="B2" s="16"/>
    </row>
    <row r="3" spans="1:4" ht="15" customHeight="1" x14ac:dyDescent="0.6">
      <c r="A3" s="18" t="s">
        <v>28</v>
      </c>
      <c r="B3" s="16"/>
    </row>
    <row r="4" spans="1:4" x14ac:dyDescent="0.3">
      <c r="A4" s="1" t="s">
        <v>27</v>
      </c>
    </row>
    <row r="5" spans="1:4" x14ac:dyDescent="0.3">
      <c r="A5" s="1" t="s">
        <v>30</v>
      </c>
    </row>
    <row r="7" spans="1:4" ht="21" x14ac:dyDescent="0.4">
      <c r="A7" s="10" t="s">
        <v>12</v>
      </c>
      <c r="B7" s="9"/>
      <c r="C7" s="9"/>
      <c r="D7" s="9"/>
    </row>
    <row r="8" spans="1:4" ht="21" x14ac:dyDescent="0.4">
      <c r="A8" s="7" t="s">
        <v>4</v>
      </c>
      <c r="B8" s="4"/>
      <c r="C8" s="4">
        <f>'Chop and spread mode'!B9</f>
        <v>0.29499999999999998</v>
      </c>
      <c r="D8" s="9"/>
    </row>
    <row r="9" spans="1:4" ht="21" x14ac:dyDescent="0.4">
      <c r="A9" s="7" t="s">
        <v>10</v>
      </c>
      <c r="B9" s="4"/>
      <c r="C9" s="4">
        <f>'Chop and spread mode'!B10</f>
        <v>1.69</v>
      </c>
      <c r="D9" s="9"/>
    </row>
    <row r="10" spans="1:4" ht="23.4" x14ac:dyDescent="0.4">
      <c r="A10" s="7" t="s">
        <v>11</v>
      </c>
      <c r="B10" s="4"/>
      <c r="C10" s="11">
        <f>C8*C9</f>
        <v>0.49854999999999994</v>
      </c>
      <c r="D10" s="4" t="s">
        <v>13</v>
      </c>
    </row>
    <row r="11" spans="1:4" x14ac:dyDescent="0.3">
      <c r="A11" s="1"/>
    </row>
    <row r="12" spans="1:4" ht="21" x14ac:dyDescent="0.4">
      <c r="A12" s="10" t="s">
        <v>18</v>
      </c>
      <c r="B12" s="9"/>
      <c r="C12" s="12">
        <f>10/C10</f>
        <v>20.058168689198677</v>
      </c>
    </row>
    <row r="13" spans="1:4" x14ac:dyDescent="0.3">
      <c r="A13" s="1"/>
    </row>
    <row r="15" spans="1:4" ht="21" x14ac:dyDescent="0.4">
      <c r="A15" s="9" t="s">
        <v>19</v>
      </c>
      <c r="B15" s="9"/>
      <c r="C15" s="9"/>
      <c r="D15" s="9"/>
    </row>
    <row r="16" spans="1:4" ht="21" x14ac:dyDescent="0.4">
      <c r="A16" s="4" t="s">
        <v>8</v>
      </c>
      <c r="B16" s="9"/>
      <c r="C16" s="4">
        <f>'Chop and spread mode'!B14</f>
        <v>3</v>
      </c>
      <c r="D16" s="9"/>
    </row>
    <row r="17" spans="1:4" ht="21" x14ac:dyDescent="0.4">
      <c r="A17" s="9" t="s">
        <v>43</v>
      </c>
      <c r="C17" s="12">
        <f>'Chop and spread mode'!B13/'Chop and spread mode'!B12</f>
        <v>0.75</v>
      </c>
    </row>
    <row r="19" spans="1:4" ht="25.8" x14ac:dyDescent="0.5">
      <c r="A19" s="8" t="s">
        <v>5</v>
      </c>
      <c r="B19" s="13"/>
      <c r="C19" s="14">
        <f>(C16*C12)*C17</f>
        <v>45.130879550697017</v>
      </c>
      <c r="D19" s="8" t="s">
        <v>6</v>
      </c>
    </row>
    <row r="21" spans="1:4" x14ac:dyDescent="0.3">
      <c r="A21" t="s">
        <v>20</v>
      </c>
    </row>
    <row r="22" spans="1:4" x14ac:dyDescent="0.3">
      <c r="A22" t="s">
        <v>21</v>
      </c>
    </row>
  </sheetData>
  <sheetProtection algorithmName="SHA-512" hashValue="h2a5YSuyHt3TPRNpA85RegEDRN8hK8NQDZkYNIqi4CXH3cURkkCIlK0enARf7cQVdpBFqc91SuAHkFaGxTSRwg==" saltValue="TAiTcjagPJmKbvJS4B+z1Q=="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A2" sqref="A2"/>
    </sheetView>
  </sheetViews>
  <sheetFormatPr defaultRowHeight="14.4" x14ac:dyDescent="0.3"/>
  <cols>
    <col min="1" max="1" width="10.6640625" customWidth="1"/>
    <col min="2" max="2" width="44.33203125" customWidth="1"/>
    <col min="3" max="4" width="17.44140625" customWidth="1"/>
    <col min="5" max="5" width="26.5546875" customWidth="1"/>
    <col min="6" max="6" width="39.33203125" customWidth="1"/>
  </cols>
  <sheetData>
    <row r="1" spans="1:6" ht="31.2" x14ac:dyDescent="0.6">
      <c r="A1" s="17" t="s">
        <v>91</v>
      </c>
      <c r="B1" s="16"/>
    </row>
    <row r="2" spans="1:6" x14ac:dyDescent="0.3">
      <c r="A2" s="1" t="s">
        <v>2</v>
      </c>
    </row>
    <row r="3" spans="1:6" x14ac:dyDescent="0.3">
      <c r="A3" s="1" t="s">
        <v>3</v>
      </c>
    </row>
    <row r="5" spans="1:6" ht="21" x14ac:dyDescent="0.4">
      <c r="A5" s="10" t="s">
        <v>14</v>
      </c>
      <c r="B5" s="9"/>
      <c r="C5" s="9"/>
    </row>
    <row r="6" spans="1:6" ht="21" x14ac:dyDescent="0.4">
      <c r="A6" s="7" t="s">
        <v>4</v>
      </c>
      <c r="B6" s="4"/>
      <c r="C6" s="4">
        <f>'Narrow windrow mode'!B9</f>
        <v>0.29499999999999998</v>
      </c>
    </row>
    <row r="7" spans="1:6" x14ac:dyDescent="0.3">
      <c r="A7" s="1"/>
    </row>
    <row r="8" spans="1:6" ht="21" x14ac:dyDescent="0.4">
      <c r="A8" s="10" t="s">
        <v>15</v>
      </c>
      <c r="B8" s="9"/>
      <c r="C8" s="9"/>
    </row>
    <row r="9" spans="1:6" ht="21" x14ac:dyDescent="0.4">
      <c r="A9" s="7" t="s">
        <v>9</v>
      </c>
      <c r="B9" s="4"/>
      <c r="C9" s="4">
        <f>'Narrow windrow mode'!B12</f>
        <v>12</v>
      </c>
    </row>
    <row r="10" spans="1:6" ht="21" x14ac:dyDescent="0.4">
      <c r="A10" s="7"/>
      <c r="B10" s="4"/>
      <c r="C10" s="4"/>
    </row>
    <row r="11" spans="1:6" ht="21" x14ac:dyDescent="0.3">
      <c r="A11" s="10" t="s">
        <v>24</v>
      </c>
    </row>
    <row r="13" spans="1:6" ht="16.2" x14ac:dyDescent="0.3">
      <c r="A13" s="2" t="s">
        <v>0</v>
      </c>
      <c r="B13" s="2" t="s">
        <v>23</v>
      </c>
      <c r="C13" s="2" t="s">
        <v>22</v>
      </c>
      <c r="D13" s="2" t="s">
        <v>1</v>
      </c>
      <c r="E13" s="2" t="s">
        <v>25</v>
      </c>
      <c r="F13" s="2" t="s">
        <v>26</v>
      </c>
    </row>
    <row r="14" spans="1:6" ht="21" x14ac:dyDescent="0.4">
      <c r="A14" s="5" t="s">
        <v>17</v>
      </c>
      <c r="B14" s="6"/>
      <c r="C14" s="6">
        <f>C9</f>
        <v>12</v>
      </c>
      <c r="D14" s="2">
        <f t="shared" ref="D14" si="0">$C$6</f>
        <v>0.29499999999999998</v>
      </c>
      <c r="E14" s="3">
        <f t="shared" ref="E14" si="1">D14*C14</f>
        <v>3.54</v>
      </c>
      <c r="F14" s="15">
        <f t="shared" ref="F14" si="2">10/E14</f>
        <v>2.8248587570621471</v>
      </c>
    </row>
    <row r="16" spans="1:6" ht="21" x14ac:dyDescent="0.4">
      <c r="A16" s="9" t="s">
        <v>16</v>
      </c>
      <c r="B16" s="9"/>
      <c r="C16" s="9"/>
    </row>
    <row r="17" spans="1:4" ht="21" x14ac:dyDescent="0.4">
      <c r="A17" s="4" t="s">
        <v>8</v>
      </c>
      <c r="B17" s="9"/>
      <c r="C17" s="4">
        <f>'Narrow windrow mode'!B13</f>
        <v>3</v>
      </c>
    </row>
    <row r="20" spans="1:4" ht="25.8" x14ac:dyDescent="0.5">
      <c r="A20" s="8" t="s">
        <v>5</v>
      </c>
      <c r="B20" s="13"/>
      <c r="C20" s="14">
        <f>C17*F14</f>
        <v>8.4745762711864412</v>
      </c>
      <c r="D20" s="8" t="s">
        <v>6</v>
      </c>
    </row>
  </sheetData>
  <sheetProtection algorithmName="SHA-512" hashValue="tgTd74A4/v3H+0c71b6W47W5XVHH7ubu2Nfxg52C67v3+EUp5dulpeiV0n90NOh4KX7sW2Sk5znprUxZn+saEQ==" saltValue="6eVpNSIc39r0Q2FOKkXcuQ==" spinCount="100000"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D13" sqref="D13"/>
    </sheetView>
  </sheetViews>
  <sheetFormatPr defaultRowHeight="14.4" x14ac:dyDescent="0.3"/>
  <cols>
    <col min="1" max="1" width="10.6640625" customWidth="1"/>
    <col min="2" max="2" width="44.33203125" customWidth="1"/>
    <col min="3" max="4" width="17.44140625" customWidth="1"/>
    <col min="5" max="5" width="26.5546875" customWidth="1"/>
    <col min="6" max="6" width="39.33203125" customWidth="1"/>
  </cols>
  <sheetData>
    <row r="1" spans="1:6" ht="31.2" x14ac:dyDescent="0.6">
      <c r="A1" s="33" t="s">
        <v>88</v>
      </c>
      <c r="B1" s="16"/>
    </row>
    <row r="3" spans="1:6" ht="21" x14ac:dyDescent="0.4">
      <c r="A3" s="10" t="s">
        <v>14</v>
      </c>
      <c r="B3" s="9"/>
      <c r="C3" s="9"/>
    </row>
    <row r="4" spans="1:6" ht="21" x14ac:dyDescent="0.4">
      <c r="A4" s="7" t="s">
        <v>4</v>
      </c>
      <c r="B4" s="4"/>
      <c r="C4" s="4">
        <f>'Chaffline or chaff deck'!B9</f>
        <v>0.29499999999999998</v>
      </c>
    </row>
    <row r="5" spans="1:6" x14ac:dyDescent="0.3">
      <c r="A5" s="1"/>
    </row>
    <row r="6" spans="1:6" ht="21" x14ac:dyDescent="0.4">
      <c r="A6" s="10" t="s">
        <v>15</v>
      </c>
      <c r="B6" s="9"/>
      <c r="C6" s="9"/>
    </row>
    <row r="7" spans="1:6" ht="21" x14ac:dyDescent="0.4">
      <c r="A7" s="7" t="s">
        <v>9</v>
      </c>
      <c r="B7" s="4"/>
      <c r="C7" s="4">
        <f>'Chaffline or chaff deck'!B12</f>
        <v>12</v>
      </c>
    </row>
    <row r="8" spans="1:6" ht="21" x14ac:dyDescent="0.4">
      <c r="A8" s="7"/>
      <c r="B8" s="4"/>
      <c r="C8" s="4"/>
    </row>
    <row r="9" spans="1:6" ht="21" x14ac:dyDescent="0.3">
      <c r="A9" s="10" t="s">
        <v>24</v>
      </c>
    </row>
    <row r="11" spans="1:6" ht="16.2" x14ac:dyDescent="0.3">
      <c r="A11" s="2" t="s">
        <v>0</v>
      </c>
      <c r="B11" s="2" t="s">
        <v>23</v>
      </c>
      <c r="C11" s="2" t="s">
        <v>22</v>
      </c>
      <c r="D11" s="2" t="s">
        <v>1</v>
      </c>
      <c r="E11" s="2" t="s">
        <v>25</v>
      </c>
      <c r="F11" s="2" t="s">
        <v>26</v>
      </c>
    </row>
    <row r="12" spans="1:6" ht="21" x14ac:dyDescent="0.4">
      <c r="A12" s="5" t="s">
        <v>17</v>
      </c>
      <c r="B12" s="6"/>
      <c r="C12" s="6">
        <f>C7</f>
        <v>12</v>
      </c>
      <c r="D12" s="2">
        <f t="shared" ref="D12" si="0">$C$4</f>
        <v>0.29499999999999998</v>
      </c>
      <c r="E12" s="3">
        <f t="shared" ref="E12" si="1">D12*C12</f>
        <v>3.54</v>
      </c>
      <c r="F12" s="15">
        <f t="shared" ref="F12" si="2">10/E12</f>
        <v>2.8248587570621471</v>
      </c>
    </row>
    <row r="14" spans="1:6" ht="21" x14ac:dyDescent="0.4">
      <c r="A14" s="9" t="s">
        <v>16</v>
      </c>
      <c r="B14" s="9"/>
      <c r="C14" s="9"/>
    </row>
    <row r="15" spans="1:6" ht="21" x14ac:dyDescent="0.4">
      <c r="A15" s="4" t="s">
        <v>8</v>
      </c>
      <c r="B15" s="9"/>
      <c r="C15" s="4">
        <f>'Chaffline or chaff deck'!B22</f>
        <v>4</v>
      </c>
    </row>
    <row r="18" spans="1:4" ht="25.8" x14ac:dyDescent="0.5">
      <c r="A18" s="8" t="s">
        <v>5</v>
      </c>
      <c r="B18" s="13"/>
      <c r="C18" s="14">
        <f>C15*F12</f>
        <v>11.299435028248588</v>
      </c>
      <c r="D18" s="8" t="s">
        <v>6</v>
      </c>
    </row>
  </sheetData>
  <sheetProtection algorithmName="SHA-512" hashValue="V9I0mzv2QaB87acwJlaDVj2AWbwMgK+uxHjutGEU2Cftcr0I7RXLgo43KKX8icGGMKZggfCy/Ky/ZGOay18Uhg==" saltValue="SsMPOqTUyDpuaCzZwaBcaw=="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B8" sqref="B8"/>
    </sheetView>
  </sheetViews>
  <sheetFormatPr defaultRowHeight="14.4" x14ac:dyDescent="0.3"/>
  <cols>
    <col min="1" max="1" width="10.6640625" customWidth="1"/>
    <col min="2" max="2" width="69" customWidth="1"/>
    <col min="3" max="4" width="17.44140625" customWidth="1"/>
    <col min="5" max="5" width="26.5546875" customWidth="1"/>
    <col min="6" max="6" width="39.33203125" customWidth="1"/>
  </cols>
  <sheetData>
    <row r="1" spans="1:4" ht="31.2" x14ac:dyDescent="0.6">
      <c r="A1" s="35" t="s">
        <v>89</v>
      </c>
      <c r="B1" s="16"/>
    </row>
    <row r="3" spans="1:4" ht="21" x14ac:dyDescent="0.4">
      <c r="A3" s="10" t="s">
        <v>12</v>
      </c>
      <c r="B3" s="9"/>
      <c r="C3" s="9"/>
      <c r="D3" s="9"/>
    </row>
    <row r="4" spans="1:4" ht="21" x14ac:dyDescent="0.4">
      <c r="A4" s="7" t="s">
        <v>4</v>
      </c>
      <c r="B4" s="4"/>
      <c r="C4" s="4">
        <f>'Chaffline or chaff deck'!B9</f>
        <v>0.29499999999999998</v>
      </c>
      <c r="D4" s="9"/>
    </row>
    <row r="5" spans="1:4" ht="21" x14ac:dyDescent="0.4">
      <c r="A5" s="7" t="s">
        <v>10</v>
      </c>
      <c r="B5" s="4"/>
      <c r="C5" s="4">
        <f>'Chaffline or chaff deck'!B10</f>
        <v>1.69</v>
      </c>
      <c r="D5" s="9"/>
    </row>
    <row r="6" spans="1:4" ht="23.4" x14ac:dyDescent="0.4">
      <c r="A6" s="7" t="s">
        <v>11</v>
      </c>
      <c r="B6" s="4"/>
      <c r="C6" s="11">
        <f>C4*C5</f>
        <v>0.49854999999999994</v>
      </c>
      <c r="D6" s="4" t="s">
        <v>13</v>
      </c>
    </row>
    <row r="7" spans="1:4" x14ac:dyDescent="0.3">
      <c r="A7" s="1"/>
    </row>
    <row r="8" spans="1:4" ht="21" x14ac:dyDescent="0.4">
      <c r="A8" s="10" t="s">
        <v>18</v>
      </c>
      <c r="B8" s="9"/>
      <c r="C8" s="12">
        <f>10/C6</f>
        <v>20.058168689198677</v>
      </c>
    </row>
    <row r="9" spans="1:4" ht="21" x14ac:dyDescent="0.4">
      <c r="A9" s="7"/>
      <c r="B9" s="9"/>
      <c r="C9" s="12"/>
    </row>
    <row r="10" spans="1:4" x14ac:dyDescent="0.3">
      <c r="A10" s="1"/>
    </row>
    <row r="12" spans="1:4" ht="21" x14ac:dyDescent="0.4">
      <c r="A12" s="9" t="s">
        <v>19</v>
      </c>
      <c r="B12" s="9"/>
      <c r="C12" s="9"/>
      <c r="D12" s="9"/>
    </row>
    <row r="13" spans="1:4" ht="21" x14ac:dyDescent="0.4">
      <c r="A13" s="4" t="s">
        <v>8</v>
      </c>
      <c r="B13" s="9"/>
      <c r="C13" s="4">
        <f>'Chaffline or chaff deck'!B18</f>
        <v>1</v>
      </c>
      <c r="D13" s="9"/>
    </row>
    <row r="14" spans="1:4" ht="21" x14ac:dyDescent="0.4">
      <c r="A14" s="9" t="s">
        <v>43</v>
      </c>
      <c r="C14" s="12">
        <f>'Chaffline or chaff deck'!B13/'Chaffline or chaff deck'!B12</f>
        <v>0.66666666666666663</v>
      </c>
    </row>
    <row r="16" spans="1:4" ht="25.8" x14ac:dyDescent="0.5">
      <c r="A16" s="8" t="s">
        <v>5</v>
      </c>
      <c r="B16" s="13"/>
      <c r="C16" s="14">
        <f>(C13*C8)*C14</f>
        <v>13.372112459465784</v>
      </c>
      <c r="D16" s="8" t="s">
        <v>6</v>
      </c>
    </row>
    <row r="18" spans="1:1" x14ac:dyDescent="0.3">
      <c r="A18" t="s">
        <v>20</v>
      </c>
    </row>
    <row r="19" spans="1:1" x14ac:dyDescent="0.3">
      <c r="A19" t="s">
        <v>21</v>
      </c>
    </row>
  </sheetData>
  <sheetProtection algorithmName="SHA-512" hashValue="0VKRQKjT6pQXofBiWyx1EwNsUxLtRIYuOSVwfhy9LwS4VpmwCFE12N9AGyAfmdFp69JWhk+eFFcGF8/wlr4ACA==" saltValue="o2dOd96Ir2h0n3wEQeBon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Start here</vt:lpstr>
      <vt:lpstr>Chop and spread mode</vt:lpstr>
      <vt:lpstr>Narrow windrow mode</vt:lpstr>
      <vt:lpstr>Chaffline or chaff deck</vt:lpstr>
      <vt:lpstr>Chaff cart</vt:lpstr>
      <vt:lpstr>Chop and Spread mode calcs</vt:lpstr>
      <vt:lpstr>Windrow mode calcs</vt:lpstr>
      <vt:lpstr>chaffline sieve calcs</vt:lpstr>
      <vt:lpstr>rotor loss for chaffline</vt:lpstr>
      <vt:lpstr>Chaff cart sieve calcs</vt:lpstr>
      <vt:lpstr>rotor loss chaff cart calcs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N</dc:creator>
  <cp:lastModifiedBy>Peter N</cp:lastModifiedBy>
  <dcterms:created xsi:type="dcterms:W3CDTF">2018-10-15T06:44:52Z</dcterms:created>
  <dcterms:modified xsi:type="dcterms:W3CDTF">2019-11-19T04:05:58Z</dcterms:modified>
</cp:coreProperties>
</file>